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_ALL PRICE SHEETS/TIER 2/2023/"/>
    </mc:Choice>
  </mc:AlternateContent>
  <xr:revisionPtr revIDLastSave="11" documentId="8_{47A8974B-8D38-481D-B87E-CB4584ED1B6C}" xr6:coauthVersionLast="47" xr6:coauthVersionMax="47" xr10:uidLastSave="{82D0D07B-54C4-4EED-888F-A261B3C18D11}"/>
  <bookViews>
    <workbookView xWindow="2868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1" hidden="1">Sheet2!$A$2:$C$730</definedName>
    <definedName name="_xlnm.Print_Area" localSheetId="0">Sheet1!$A$1:$H$433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E61" i="1"/>
  <c r="C422" i="1"/>
  <c r="K422" i="1" s="1"/>
  <c r="D422" i="1"/>
  <c r="F422" i="1" s="1"/>
  <c r="H422" i="1"/>
  <c r="I422" i="1"/>
  <c r="J422" i="1" s="1"/>
  <c r="C415" i="1"/>
  <c r="K415" i="1" s="1"/>
  <c r="D415" i="1"/>
  <c r="F415" i="1" s="1"/>
  <c r="H415" i="1"/>
  <c r="I415" i="1"/>
  <c r="J415" i="1" s="1"/>
  <c r="C416" i="1"/>
  <c r="K416" i="1" s="1"/>
  <c r="D416" i="1"/>
  <c r="F416" i="1" s="1"/>
  <c r="H416" i="1"/>
  <c r="I416" i="1"/>
  <c r="J416" i="1" s="1"/>
  <c r="C417" i="1"/>
  <c r="K417" i="1" s="1"/>
  <c r="D417" i="1"/>
  <c r="F417" i="1" s="1"/>
  <c r="H417" i="1"/>
  <c r="I417" i="1"/>
  <c r="J417" i="1" s="1"/>
  <c r="C418" i="1"/>
  <c r="K418" i="1" s="1"/>
  <c r="D418" i="1"/>
  <c r="F418" i="1" s="1"/>
  <c r="H418" i="1"/>
  <c r="I418" i="1"/>
  <c r="J418" i="1" s="1"/>
  <c r="C419" i="1"/>
  <c r="K419" i="1" s="1"/>
  <c r="D419" i="1"/>
  <c r="F419" i="1" s="1"/>
  <c r="H419" i="1"/>
  <c r="I419" i="1"/>
  <c r="J419" i="1" s="1"/>
  <c r="C420" i="1"/>
  <c r="K420" i="1" s="1"/>
  <c r="D420" i="1"/>
  <c r="F420" i="1" s="1"/>
  <c r="H420" i="1"/>
  <c r="I420" i="1"/>
  <c r="J420" i="1" s="1"/>
  <c r="C421" i="1"/>
  <c r="K421" i="1" s="1"/>
  <c r="D421" i="1"/>
  <c r="F421" i="1" s="1"/>
  <c r="H421" i="1"/>
  <c r="I421" i="1"/>
  <c r="J421" i="1" s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2" i="1"/>
  <c r="D391" i="1"/>
  <c r="D390" i="1"/>
  <c r="D389" i="1"/>
  <c r="D388" i="1"/>
  <c r="D387" i="1"/>
  <c r="D386" i="1"/>
  <c r="D385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4" i="1"/>
  <c r="D363" i="1"/>
  <c r="D362" i="1"/>
  <c r="D361" i="1"/>
  <c r="D360" i="1"/>
  <c r="D359" i="1"/>
  <c r="D358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89" i="1"/>
  <c r="D288" i="1"/>
  <c r="D287" i="1"/>
  <c r="D286" i="1"/>
  <c r="D285" i="1"/>
  <c r="D284" i="1"/>
  <c r="D283" i="1"/>
  <c r="D282" i="1"/>
  <c r="D281" i="1"/>
  <c r="D276" i="1"/>
  <c r="D275" i="1"/>
  <c r="D272" i="1"/>
  <c r="D271" i="1"/>
  <c r="D270" i="1"/>
  <c r="D269" i="1"/>
  <c r="D268" i="1"/>
  <c r="D267" i="1"/>
  <c r="D266" i="1"/>
  <c r="D265" i="1"/>
  <c r="D264" i="1"/>
  <c r="D263" i="1"/>
  <c r="D262" i="1"/>
  <c r="D258" i="1"/>
  <c r="D257" i="1"/>
  <c r="D256" i="1"/>
  <c r="D251" i="1"/>
  <c r="D250" i="1"/>
  <c r="D245" i="1"/>
  <c r="D240" i="1"/>
  <c r="D239" i="1"/>
  <c r="D236" i="1"/>
  <c r="D235" i="1"/>
  <c r="D234" i="1"/>
  <c r="D233" i="1"/>
  <c r="D230" i="1"/>
  <c r="D229" i="1"/>
  <c r="D225" i="1"/>
  <c r="D222" i="1"/>
  <c r="D221" i="1"/>
  <c r="D220" i="1"/>
  <c r="D219" i="1"/>
  <c r="C7" i="1"/>
  <c r="D201" i="1"/>
  <c r="D212" i="1"/>
  <c r="C212" i="1"/>
  <c r="D217" i="1"/>
  <c r="D216" i="1"/>
  <c r="D215" i="1"/>
  <c r="D214" i="1"/>
  <c r="D213" i="1"/>
  <c r="D210" i="1"/>
  <c r="D209" i="1"/>
  <c r="D208" i="1"/>
  <c r="D205" i="1"/>
  <c r="D203" i="1"/>
  <c r="D202" i="1"/>
  <c r="D200" i="1"/>
  <c r="D199" i="1"/>
  <c r="D198" i="1"/>
  <c r="D197" i="1"/>
  <c r="D196" i="1"/>
  <c r="D195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4" i="1"/>
  <c r="D173" i="1"/>
  <c r="D172" i="1"/>
  <c r="D171" i="1"/>
  <c r="D169" i="1"/>
  <c r="D168" i="1"/>
  <c r="D167" i="1"/>
  <c r="D166" i="1"/>
  <c r="D165" i="1"/>
  <c r="D161" i="1"/>
  <c r="D160" i="1"/>
  <c r="D156" i="1"/>
  <c r="D154" i="1"/>
  <c r="D153" i="1"/>
  <c r="D152" i="1"/>
  <c r="D151" i="1"/>
  <c r="D147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8" i="1"/>
  <c r="D127" i="1"/>
  <c r="D126" i="1"/>
  <c r="D125" i="1"/>
  <c r="D124" i="1"/>
  <c r="D122" i="1"/>
  <c r="D121" i="1"/>
  <c r="D120" i="1"/>
  <c r="D119" i="1"/>
  <c r="D116" i="1"/>
  <c r="D115" i="1"/>
  <c r="D111" i="1"/>
  <c r="D108" i="1"/>
  <c r="D107" i="1"/>
  <c r="D106" i="1"/>
  <c r="D105" i="1"/>
  <c r="D103" i="1"/>
  <c r="D102" i="1"/>
  <c r="D101" i="1"/>
  <c r="D100" i="1"/>
  <c r="D99" i="1"/>
  <c r="D96" i="1"/>
  <c r="D95" i="1"/>
  <c r="D93" i="1"/>
  <c r="D92" i="1"/>
  <c r="D91" i="1"/>
  <c r="D90" i="1"/>
  <c r="D85" i="1"/>
  <c r="D84" i="1"/>
  <c r="D80" i="1"/>
  <c r="D78" i="1"/>
  <c r="D77" i="1"/>
  <c r="D76" i="1"/>
  <c r="D75" i="1"/>
  <c r="D74" i="1"/>
  <c r="D71" i="1"/>
  <c r="D69" i="1"/>
  <c r="D68" i="1"/>
  <c r="D67" i="1"/>
  <c r="D66" i="1"/>
  <c r="D65" i="1"/>
  <c r="D64" i="1"/>
  <c r="D62" i="1"/>
  <c r="D61" i="1"/>
  <c r="D59" i="1"/>
  <c r="D58" i="1"/>
  <c r="D56" i="1"/>
  <c r="D53" i="1"/>
  <c r="D52" i="1"/>
  <c r="D51" i="1"/>
  <c r="D50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2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7" i="1"/>
  <c r="D7" i="1"/>
  <c r="C251" i="1" l="1"/>
  <c r="C303" i="1"/>
  <c r="C380" i="1"/>
  <c r="K380" i="1" s="1"/>
  <c r="C347" i="1"/>
  <c r="K347" i="1" s="1"/>
  <c r="C268" i="1"/>
  <c r="C336" i="1"/>
  <c r="C56" i="1"/>
  <c r="C64" i="1"/>
  <c r="K64" i="1" s="1"/>
  <c r="C31" i="1"/>
  <c r="K393" i="1"/>
  <c r="K384" i="1"/>
  <c r="K379" i="1"/>
  <c r="K365" i="1"/>
  <c r="K357" i="1"/>
  <c r="K337" i="1"/>
  <c r="K325" i="1"/>
  <c r="K290" i="1"/>
  <c r="K280" i="1"/>
  <c r="K273" i="1"/>
  <c r="K261" i="1"/>
  <c r="K243" i="1"/>
  <c r="K232" i="1"/>
  <c r="K218" i="1"/>
  <c r="K207" i="1"/>
  <c r="K194" i="1"/>
  <c r="K175" i="1"/>
  <c r="K164" i="1"/>
  <c r="K150" i="1"/>
  <c r="K135" i="1"/>
  <c r="K129" i="1"/>
  <c r="K123" i="1"/>
  <c r="K118" i="1"/>
  <c r="K104" i="1"/>
  <c r="K98" i="1"/>
  <c r="K73" i="1"/>
  <c r="K49" i="1"/>
  <c r="K23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B431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F396" i="1"/>
  <c r="F349" i="1"/>
  <c r="F322" i="1"/>
  <c r="F314" i="1"/>
  <c r="F271" i="1"/>
  <c r="D104" i="1"/>
  <c r="D73" i="1"/>
  <c r="F16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2" i="1"/>
  <c r="H391" i="1"/>
  <c r="H390" i="1"/>
  <c r="H389" i="1"/>
  <c r="H388" i="1"/>
  <c r="H387" i="1"/>
  <c r="H386" i="1"/>
  <c r="H385" i="1"/>
  <c r="H383" i="1"/>
  <c r="H382" i="1"/>
  <c r="H381" i="1"/>
  <c r="H380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2" i="1"/>
  <c r="H361" i="1"/>
  <c r="H360" i="1"/>
  <c r="H359" i="1"/>
  <c r="H358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6" i="1"/>
  <c r="H335" i="1"/>
  <c r="H334" i="1"/>
  <c r="H333" i="1"/>
  <c r="H332" i="1"/>
  <c r="H331" i="1"/>
  <c r="H330" i="1"/>
  <c r="H329" i="1"/>
  <c r="H328" i="1"/>
  <c r="H327" i="1"/>
  <c r="H326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89" i="1"/>
  <c r="H288" i="1"/>
  <c r="H287" i="1"/>
  <c r="H286" i="1"/>
  <c r="H285" i="1"/>
  <c r="H284" i="1"/>
  <c r="H283" i="1"/>
  <c r="H282" i="1"/>
  <c r="H281" i="1"/>
  <c r="H276" i="1"/>
  <c r="H275" i="1"/>
  <c r="H272" i="1"/>
  <c r="H271" i="1"/>
  <c r="H270" i="1"/>
  <c r="H269" i="1"/>
  <c r="H268" i="1"/>
  <c r="H267" i="1"/>
  <c r="H266" i="1"/>
  <c r="H265" i="1"/>
  <c r="H264" i="1"/>
  <c r="H263" i="1"/>
  <c r="H262" i="1"/>
  <c r="H258" i="1"/>
  <c r="H257" i="1"/>
  <c r="H256" i="1"/>
  <c r="H251" i="1"/>
  <c r="H250" i="1"/>
  <c r="H245" i="1"/>
  <c r="H240" i="1"/>
  <c r="H239" i="1"/>
  <c r="H236" i="1"/>
  <c r="H235" i="1"/>
  <c r="H234" i="1"/>
  <c r="H233" i="1"/>
  <c r="H230" i="1"/>
  <c r="H229" i="1"/>
  <c r="H225" i="1"/>
  <c r="H222" i="1"/>
  <c r="H221" i="1"/>
  <c r="H220" i="1"/>
  <c r="H219" i="1"/>
  <c r="H217" i="1"/>
  <c r="H216" i="1"/>
  <c r="H215" i="1"/>
  <c r="H214" i="1"/>
  <c r="H213" i="1"/>
  <c r="H212" i="1"/>
  <c r="H210" i="1"/>
  <c r="H209" i="1"/>
  <c r="H208" i="1"/>
  <c r="H205" i="1"/>
  <c r="H203" i="1"/>
  <c r="H202" i="1"/>
  <c r="H201" i="1"/>
  <c r="H200" i="1"/>
  <c r="H199" i="1"/>
  <c r="H198" i="1"/>
  <c r="H197" i="1"/>
  <c r="H196" i="1"/>
  <c r="H195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4" i="1"/>
  <c r="H173" i="1"/>
  <c r="H172" i="1"/>
  <c r="H171" i="1"/>
  <c r="H169" i="1"/>
  <c r="H168" i="1"/>
  <c r="H167" i="1"/>
  <c r="H166" i="1"/>
  <c r="H165" i="1"/>
  <c r="H161" i="1"/>
  <c r="H160" i="1"/>
  <c r="H156" i="1"/>
  <c r="H154" i="1"/>
  <c r="H153" i="1"/>
  <c r="H152" i="1"/>
  <c r="H151" i="1"/>
  <c r="H147" i="1"/>
  <c r="H144" i="1"/>
  <c r="H143" i="1"/>
  <c r="H142" i="1"/>
  <c r="H141" i="1"/>
  <c r="H140" i="1"/>
  <c r="H139" i="1"/>
  <c r="H138" i="1"/>
  <c r="H137" i="1"/>
  <c r="H136" i="1"/>
  <c r="H134" i="1"/>
  <c r="H133" i="1"/>
  <c r="H132" i="1"/>
  <c r="H131" i="1"/>
  <c r="H130" i="1"/>
  <c r="H128" i="1"/>
  <c r="H127" i="1"/>
  <c r="H126" i="1"/>
  <c r="H125" i="1"/>
  <c r="H124" i="1"/>
  <c r="H122" i="1"/>
  <c r="H121" i="1"/>
  <c r="H120" i="1"/>
  <c r="H119" i="1"/>
  <c r="H116" i="1"/>
  <c r="H115" i="1"/>
  <c r="H111" i="1"/>
  <c r="H108" i="1"/>
  <c r="H107" i="1"/>
  <c r="H106" i="1"/>
  <c r="H105" i="1"/>
  <c r="H103" i="1"/>
  <c r="H102" i="1"/>
  <c r="H101" i="1"/>
  <c r="H100" i="1"/>
  <c r="H99" i="1"/>
  <c r="H96" i="1"/>
  <c r="H95" i="1"/>
  <c r="H93" i="1"/>
  <c r="H92" i="1"/>
  <c r="H91" i="1"/>
  <c r="H90" i="1"/>
  <c r="H85" i="1"/>
  <c r="H84" i="1"/>
  <c r="H80" i="1"/>
  <c r="H78" i="1"/>
  <c r="H77" i="1"/>
  <c r="H76" i="1"/>
  <c r="H75" i="1"/>
  <c r="H74" i="1"/>
  <c r="H71" i="1"/>
  <c r="H69" i="1"/>
  <c r="H68" i="1"/>
  <c r="H67" i="1"/>
  <c r="H66" i="1"/>
  <c r="H65" i="1"/>
  <c r="H64" i="1"/>
  <c r="H59" i="1"/>
  <c r="H58" i="1"/>
  <c r="H56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414" i="1"/>
  <c r="K414" i="1" s="1"/>
  <c r="C413" i="1"/>
  <c r="K413" i="1" s="1"/>
  <c r="C412" i="1"/>
  <c r="K412" i="1" s="1"/>
  <c r="C411" i="1"/>
  <c r="C410" i="1"/>
  <c r="K410" i="1" s="1"/>
  <c r="C409" i="1"/>
  <c r="K409" i="1" s="1"/>
  <c r="C408" i="1"/>
  <c r="K408" i="1" s="1"/>
  <c r="C407" i="1"/>
  <c r="K407" i="1" s="1"/>
  <c r="C406" i="1"/>
  <c r="C405" i="1"/>
  <c r="K405" i="1" s="1"/>
  <c r="C404" i="1"/>
  <c r="K404" i="1" s="1"/>
  <c r="C403" i="1"/>
  <c r="K403" i="1" s="1"/>
  <c r="C402" i="1"/>
  <c r="C401" i="1"/>
  <c r="C400" i="1"/>
  <c r="K400" i="1" s="1"/>
  <c r="C399" i="1"/>
  <c r="C398" i="1"/>
  <c r="C397" i="1"/>
  <c r="K397" i="1" s="1"/>
  <c r="C396" i="1"/>
  <c r="K396" i="1" s="1"/>
  <c r="C395" i="1"/>
  <c r="C394" i="1"/>
  <c r="C392" i="1"/>
  <c r="C391" i="1"/>
  <c r="C390" i="1"/>
  <c r="C389" i="1"/>
  <c r="K389" i="1" s="1"/>
  <c r="C388" i="1"/>
  <c r="K388" i="1" s="1"/>
  <c r="C387" i="1"/>
  <c r="K387" i="1" s="1"/>
  <c r="C386" i="1"/>
  <c r="C385" i="1"/>
  <c r="K385" i="1" s="1"/>
  <c r="C383" i="1"/>
  <c r="K383" i="1" s="1"/>
  <c r="C382" i="1"/>
  <c r="C381" i="1"/>
  <c r="C378" i="1"/>
  <c r="C377" i="1"/>
  <c r="C376" i="1"/>
  <c r="K376" i="1" s="1"/>
  <c r="C375" i="1"/>
  <c r="C374" i="1"/>
  <c r="K374" i="1" s="1"/>
  <c r="C373" i="1"/>
  <c r="C372" i="1"/>
  <c r="K372" i="1" s="1"/>
  <c r="C371" i="1"/>
  <c r="C370" i="1"/>
  <c r="C369" i="1"/>
  <c r="K369" i="1" s="1"/>
  <c r="C368" i="1"/>
  <c r="C367" i="1"/>
  <c r="C366" i="1"/>
  <c r="K366" i="1" s="1"/>
  <c r="C364" i="1"/>
  <c r="C363" i="1"/>
  <c r="C362" i="1"/>
  <c r="K362" i="1" s="1"/>
  <c r="C361" i="1"/>
  <c r="C360" i="1"/>
  <c r="C359" i="1"/>
  <c r="K359" i="1" s="1"/>
  <c r="C358" i="1"/>
  <c r="K358" i="1" s="1"/>
  <c r="C356" i="1"/>
  <c r="K356" i="1" s="1"/>
  <c r="C355" i="1"/>
  <c r="C354" i="1"/>
  <c r="C353" i="1"/>
  <c r="K353" i="1" s="1"/>
  <c r="C352" i="1"/>
  <c r="C351" i="1"/>
  <c r="C350" i="1"/>
  <c r="C349" i="1"/>
  <c r="K349" i="1" s="1"/>
  <c r="C348" i="1"/>
  <c r="K348" i="1" s="1"/>
  <c r="C346" i="1"/>
  <c r="K346" i="1" s="1"/>
  <c r="C345" i="1"/>
  <c r="C344" i="1"/>
  <c r="C343" i="1"/>
  <c r="K343" i="1" s="1"/>
  <c r="C342" i="1"/>
  <c r="C341" i="1"/>
  <c r="K341" i="1" s="1"/>
  <c r="C340" i="1"/>
  <c r="K340" i="1" s="1"/>
  <c r="C339" i="1"/>
  <c r="K339" i="1" s="1"/>
  <c r="C338" i="1"/>
  <c r="K338" i="1" s="1"/>
  <c r="C335" i="1"/>
  <c r="C334" i="1"/>
  <c r="C333" i="1"/>
  <c r="K333" i="1" s="1"/>
  <c r="C332" i="1"/>
  <c r="C331" i="1"/>
  <c r="K331" i="1" s="1"/>
  <c r="C330" i="1"/>
  <c r="K330" i="1" s="1"/>
  <c r="C329" i="1"/>
  <c r="C328" i="1"/>
  <c r="C327" i="1"/>
  <c r="C326" i="1"/>
  <c r="C324" i="1"/>
  <c r="C323" i="1"/>
  <c r="C322" i="1"/>
  <c r="K322" i="1" s="1"/>
  <c r="C321" i="1"/>
  <c r="C320" i="1"/>
  <c r="C319" i="1"/>
  <c r="C318" i="1"/>
  <c r="K318" i="1" s="1"/>
  <c r="C317" i="1"/>
  <c r="K317" i="1" s="1"/>
  <c r="C316" i="1"/>
  <c r="C315" i="1"/>
  <c r="C314" i="1"/>
  <c r="K314" i="1" s="1"/>
  <c r="C313" i="1"/>
  <c r="C312" i="1"/>
  <c r="C311" i="1"/>
  <c r="C310" i="1"/>
  <c r="K310" i="1" s="1"/>
  <c r="C309" i="1"/>
  <c r="K309" i="1" s="1"/>
  <c r="C308" i="1"/>
  <c r="C307" i="1"/>
  <c r="C306" i="1"/>
  <c r="K306" i="1" s="1"/>
  <c r="C305" i="1"/>
  <c r="C304" i="1"/>
  <c r="C302" i="1"/>
  <c r="K302" i="1" s="1"/>
  <c r="C301" i="1"/>
  <c r="K301" i="1" s="1"/>
  <c r="C300" i="1"/>
  <c r="C299" i="1"/>
  <c r="C298" i="1"/>
  <c r="K298" i="1" s="1"/>
  <c r="C297" i="1"/>
  <c r="C296" i="1"/>
  <c r="C295" i="1"/>
  <c r="C294" i="1"/>
  <c r="K294" i="1" s="1"/>
  <c r="C293" i="1"/>
  <c r="K293" i="1" s="1"/>
  <c r="C292" i="1"/>
  <c r="C291" i="1"/>
  <c r="C289" i="1"/>
  <c r="K289" i="1" s="1"/>
  <c r="C288" i="1"/>
  <c r="C287" i="1"/>
  <c r="C286" i="1"/>
  <c r="C285" i="1"/>
  <c r="C284" i="1"/>
  <c r="C283" i="1"/>
  <c r="K283" i="1" s="1"/>
  <c r="C282" i="1"/>
  <c r="C281" i="1"/>
  <c r="K281" i="1" s="1"/>
  <c r="K278" i="1"/>
  <c r="K277" i="1"/>
  <c r="C276" i="1"/>
  <c r="C275" i="1"/>
  <c r="C272" i="1"/>
  <c r="C271" i="1"/>
  <c r="K271" i="1" s="1"/>
  <c r="C270" i="1"/>
  <c r="C269" i="1"/>
  <c r="K269" i="1" s="1"/>
  <c r="C267" i="1"/>
  <c r="C266" i="1"/>
  <c r="K266" i="1" s="1"/>
  <c r="C265" i="1"/>
  <c r="C264" i="1"/>
  <c r="C263" i="1"/>
  <c r="K263" i="1" s="1"/>
  <c r="C262" i="1"/>
  <c r="C258" i="1"/>
  <c r="C257" i="1"/>
  <c r="K257" i="1" s="1"/>
  <c r="C256" i="1"/>
  <c r="K254" i="1"/>
  <c r="C250" i="1"/>
  <c r="K249" i="1"/>
  <c r="K246" i="1"/>
  <c r="C245" i="1"/>
  <c r="K245" i="1" s="1"/>
  <c r="K242" i="1"/>
  <c r="C240" i="1"/>
  <c r="C239" i="1"/>
  <c r="K237" i="1"/>
  <c r="C236" i="1"/>
  <c r="K236" i="1" s="1"/>
  <c r="C235" i="1"/>
  <c r="C234" i="1"/>
  <c r="C233" i="1"/>
  <c r="K233" i="1" s="1"/>
  <c r="C230" i="1"/>
  <c r="C229" i="1"/>
  <c r="K228" i="1"/>
  <c r="K227" i="1"/>
  <c r="K226" i="1"/>
  <c r="C225" i="1"/>
  <c r="K225" i="1" s="1"/>
  <c r="C222" i="1"/>
  <c r="C221" i="1"/>
  <c r="C220" i="1"/>
  <c r="K220" i="1" s="1"/>
  <c r="C219" i="1"/>
  <c r="K219" i="1" s="1"/>
  <c r="C217" i="1"/>
  <c r="C216" i="1"/>
  <c r="K216" i="1" s="1"/>
  <c r="C215" i="1"/>
  <c r="C214" i="1"/>
  <c r="C213" i="1"/>
  <c r="K211" i="1"/>
  <c r="C210" i="1"/>
  <c r="K210" i="1" s="1"/>
  <c r="C209" i="1"/>
  <c r="K209" i="1" s="1"/>
  <c r="C208" i="1"/>
  <c r="K208" i="1" s="1"/>
  <c r="C205" i="1"/>
  <c r="C203" i="1"/>
  <c r="C202" i="1"/>
  <c r="K202" i="1" s="1"/>
  <c r="C201" i="1"/>
  <c r="C200" i="1"/>
  <c r="C199" i="1"/>
  <c r="K199" i="1" s="1"/>
  <c r="C198" i="1"/>
  <c r="C197" i="1"/>
  <c r="K197" i="1" s="1"/>
  <c r="C196" i="1"/>
  <c r="K196" i="1" s="1"/>
  <c r="C195" i="1"/>
  <c r="K193" i="1"/>
  <c r="C192" i="1"/>
  <c r="C191" i="1"/>
  <c r="C190" i="1"/>
  <c r="C189" i="1"/>
  <c r="C188" i="1"/>
  <c r="C187" i="1"/>
  <c r="K187" i="1" s="1"/>
  <c r="C186" i="1"/>
  <c r="K186" i="1" s="1"/>
  <c r="C185" i="1"/>
  <c r="C184" i="1"/>
  <c r="C183" i="1"/>
  <c r="C182" i="1"/>
  <c r="C181" i="1"/>
  <c r="C180" i="1"/>
  <c r="C179" i="1"/>
  <c r="K179" i="1" s="1"/>
  <c r="C178" i="1"/>
  <c r="K178" i="1" s="1"/>
  <c r="C177" i="1"/>
  <c r="K177" i="1" s="1"/>
  <c r="C176" i="1"/>
  <c r="K176" i="1" s="1"/>
  <c r="C174" i="1"/>
  <c r="C173" i="1"/>
  <c r="C172" i="1"/>
  <c r="C171" i="1"/>
  <c r="K170" i="1"/>
  <c r="C169" i="1"/>
  <c r="C168" i="1"/>
  <c r="K168" i="1" s="1"/>
  <c r="C167" i="1"/>
  <c r="K167" i="1" s="1"/>
  <c r="C166" i="1"/>
  <c r="C165" i="1"/>
  <c r="C161" i="1"/>
  <c r="C160" i="1"/>
  <c r="K157" i="1"/>
  <c r="C156" i="1"/>
  <c r="C154" i="1"/>
  <c r="K154" i="1" s="1"/>
  <c r="C153" i="1"/>
  <c r="K153" i="1" s="1"/>
  <c r="C152" i="1"/>
  <c r="K152" i="1" s="1"/>
  <c r="C151" i="1"/>
  <c r="K151" i="1" s="1"/>
  <c r="C147" i="1"/>
  <c r="K147" i="1" s="1"/>
  <c r="C144" i="1"/>
  <c r="K144" i="1" s="1"/>
  <c r="C143" i="1"/>
  <c r="C142" i="1"/>
  <c r="C141" i="1"/>
  <c r="K141" i="1" s="1"/>
  <c r="C140" i="1"/>
  <c r="C139" i="1"/>
  <c r="C138" i="1"/>
  <c r="K138" i="1" s="1"/>
  <c r="C137" i="1"/>
  <c r="K137" i="1" s="1"/>
  <c r="C136" i="1"/>
  <c r="K136" i="1" s="1"/>
  <c r="C134" i="1"/>
  <c r="K134" i="1" s="1"/>
  <c r="C133" i="1"/>
  <c r="K133" i="1" s="1"/>
  <c r="C132" i="1"/>
  <c r="C131" i="1"/>
  <c r="K131" i="1" s="1"/>
  <c r="C130" i="1"/>
  <c r="C128" i="1"/>
  <c r="K128" i="1" s="1"/>
  <c r="C127" i="1"/>
  <c r="K127" i="1" s="1"/>
  <c r="C126" i="1"/>
  <c r="C125" i="1"/>
  <c r="K125" i="1" s="1"/>
  <c r="C124" i="1"/>
  <c r="C122" i="1"/>
  <c r="K122" i="1" s="1"/>
  <c r="C121" i="1"/>
  <c r="C120" i="1"/>
  <c r="C119" i="1"/>
  <c r="K117" i="1"/>
  <c r="C116" i="1"/>
  <c r="C115" i="1"/>
  <c r="K114" i="1"/>
  <c r="C111" i="1"/>
  <c r="K110" i="1"/>
  <c r="K109" i="1"/>
  <c r="C108" i="1"/>
  <c r="C107" i="1"/>
  <c r="K107" i="1" s="1"/>
  <c r="C106" i="1"/>
  <c r="K106" i="1" s="1"/>
  <c r="C105" i="1"/>
  <c r="C103" i="1"/>
  <c r="C102" i="1"/>
  <c r="K102" i="1" s="1"/>
  <c r="C101" i="1"/>
  <c r="K101" i="1" s="1"/>
  <c r="C100" i="1"/>
  <c r="K100" i="1" s="1"/>
  <c r="C99" i="1"/>
  <c r="C96" i="1"/>
  <c r="C95" i="1"/>
  <c r="K94" i="1"/>
  <c r="C93" i="1"/>
  <c r="C92" i="1"/>
  <c r="K92" i="1" s="1"/>
  <c r="C91" i="1"/>
  <c r="C90" i="1"/>
  <c r="K86" i="1"/>
  <c r="C85" i="1"/>
  <c r="C84" i="1"/>
  <c r="K84" i="1" s="1"/>
  <c r="K82" i="1"/>
  <c r="C80" i="1"/>
  <c r="C78" i="1"/>
  <c r="K78" i="1" s="1"/>
  <c r="C77" i="1"/>
  <c r="C76" i="1"/>
  <c r="K76" i="1" s="1"/>
  <c r="C75" i="1"/>
  <c r="C74" i="1"/>
  <c r="K74" i="1" s="1"/>
  <c r="C71" i="1"/>
  <c r="C69" i="1"/>
  <c r="K69" i="1" s="1"/>
  <c r="C68" i="1"/>
  <c r="K68" i="1" s="1"/>
  <c r="C67" i="1"/>
  <c r="K67" i="1" s="1"/>
  <c r="C66" i="1"/>
  <c r="K66" i="1" s="1"/>
  <c r="C65" i="1"/>
  <c r="K65" i="1" s="1"/>
  <c r="K63" i="1"/>
  <c r="C62" i="1"/>
  <c r="C61" i="1"/>
  <c r="K60" i="1"/>
  <c r="C59" i="1"/>
  <c r="K59" i="1" s="1"/>
  <c r="C58" i="1"/>
  <c r="K58" i="1" s="1"/>
  <c r="K57" i="1"/>
  <c r="C53" i="1"/>
  <c r="C52" i="1"/>
  <c r="C51" i="1"/>
  <c r="C50" i="1"/>
  <c r="K50" i="1" s="1"/>
  <c r="C48" i="1"/>
  <c r="C47" i="1"/>
  <c r="C46" i="1"/>
  <c r="C45" i="1"/>
  <c r="C44" i="1"/>
  <c r="C43" i="1"/>
  <c r="C42" i="1"/>
  <c r="K42" i="1" s="1"/>
  <c r="C41" i="1"/>
  <c r="K41" i="1" s="1"/>
  <c r="C40" i="1"/>
  <c r="C39" i="1"/>
  <c r="C38" i="1"/>
  <c r="C37" i="1"/>
  <c r="C36" i="1"/>
  <c r="C35" i="1"/>
  <c r="C34" i="1"/>
  <c r="K34" i="1" s="1"/>
  <c r="C33" i="1"/>
  <c r="K33" i="1" s="1"/>
  <c r="C32" i="1"/>
  <c r="C30" i="1"/>
  <c r="C29" i="1"/>
  <c r="K29" i="1" s="1"/>
  <c r="C28" i="1"/>
  <c r="C27" i="1"/>
  <c r="C26" i="1"/>
  <c r="K26" i="1" s="1"/>
  <c r="C25" i="1"/>
  <c r="K25" i="1" s="1"/>
  <c r="C24" i="1"/>
  <c r="C22" i="1"/>
  <c r="C21" i="1"/>
  <c r="C20" i="1"/>
  <c r="C19" i="1"/>
  <c r="K19" i="1" s="1"/>
  <c r="C18" i="1"/>
  <c r="C17" i="1"/>
  <c r="C16" i="1"/>
  <c r="K16" i="1" s="1"/>
  <c r="C15" i="1"/>
  <c r="K15" i="1" s="1"/>
  <c r="C14" i="1"/>
  <c r="C13" i="1"/>
  <c r="C12" i="1"/>
  <c r="C11" i="1"/>
  <c r="C10" i="1"/>
  <c r="C9" i="1"/>
  <c r="C8" i="1"/>
  <c r="K8" i="1" s="1"/>
  <c r="B429" i="1" l="1"/>
  <c r="F189" i="1"/>
  <c r="F285" i="1"/>
  <c r="F354" i="1"/>
  <c r="K354" i="1"/>
  <c r="K363" i="1"/>
  <c r="F392" i="1"/>
  <c r="K392" i="1"/>
  <c r="F401" i="1"/>
  <c r="K401" i="1"/>
  <c r="K37" i="1"/>
  <c r="K79" i="1"/>
  <c r="K112" i="1"/>
  <c r="K212" i="1"/>
  <c r="K221" i="1"/>
  <c r="K229" i="1"/>
  <c r="K238" i="1"/>
  <c r="K247" i="1"/>
  <c r="K255" i="1"/>
  <c r="F264" i="1"/>
  <c r="K264" i="1"/>
  <c r="F272" i="1"/>
  <c r="K272" i="1"/>
  <c r="K282" i="1"/>
  <c r="K291" i="1"/>
  <c r="K299" i="1"/>
  <c r="K307" i="1"/>
  <c r="F315" i="1"/>
  <c r="K315" i="1"/>
  <c r="K323" i="1"/>
  <c r="K332" i="1"/>
  <c r="K95" i="1"/>
  <c r="K165" i="1"/>
  <c r="K21" i="1"/>
  <c r="K30" i="1"/>
  <c r="K55" i="1"/>
  <c r="K80" i="1"/>
  <c r="K105" i="1"/>
  <c r="K113" i="1"/>
  <c r="K166" i="1"/>
  <c r="K213" i="1"/>
  <c r="K222" i="1"/>
  <c r="K239" i="1"/>
  <c r="K248" i="1"/>
  <c r="K256" i="1"/>
  <c r="F265" i="1"/>
  <c r="K265" i="1"/>
  <c r="K274" i="1"/>
  <c r="K45" i="1"/>
  <c r="K70" i="1"/>
  <c r="K103" i="1"/>
  <c r="K140" i="1"/>
  <c r="K203" i="1"/>
  <c r="K38" i="1"/>
  <c r="K71" i="1"/>
  <c r="K88" i="1"/>
  <c r="K188" i="1"/>
  <c r="K230" i="1"/>
  <c r="K20" i="1"/>
  <c r="K54" i="1"/>
  <c r="K87" i="1"/>
  <c r="K121" i="1"/>
  <c r="K156" i="1"/>
  <c r="K195" i="1"/>
  <c r="K13" i="1"/>
  <c r="K46" i="1"/>
  <c r="K96" i="1"/>
  <c r="K132" i="1"/>
  <c r="K148" i="1"/>
  <c r="K180" i="1"/>
  <c r="K204" i="1"/>
  <c r="K14" i="1"/>
  <c r="K285" i="1"/>
  <c r="K378" i="1"/>
  <c r="K391" i="1"/>
  <c r="K31" i="1"/>
  <c r="K149" i="1"/>
  <c r="K182" i="1"/>
  <c r="K181" i="1"/>
  <c r="K223" i="1"/>
  <c r="K316" i="1"/>
  <c r="K205" i="1"/>
  <c r="K381" i="1"/>
  <c r="K399" i="1"/>
  <c r="K124" i="1"/>
  <c r="K300" i="1"/>
  <c r="K382" i="1"/>
  <c r="F40" i="1"/>
  <c r="K40" i="1"/>
  <c r="K97" i="1"/>
  <c r="K173" i="1"/>
  <c r="K206" i="1"/>
  <c r="K350" i="1"/>
  <c r="K108" i="1"/>
  <c r="K143" i="1"/>
  <c r="K327" i="1"/>
  <c r="K334" i="1"/>
  <c r="K351" i="1"/>
  <c r="K368" i="1"/>
  <c r="K17" i="1"/>
  <c r="K39" i="1"/>
  <c r="K81" i="1"/>
  <c r="K120" i="1"/>
  <c r="K189" i="1"/>
  <c r="K250" i="1"/>
  <c r="K214" i="1"/>
  <c r="K292" i="1"/>
  <c r="F324" i="1"/>
  <c r="K324" i="1"/>
  <c r="K386" i="1"/>
  <c r="K24" i="1"/>
  <c r="K198" i="1"/>
  <c r="F267" i="1"/>
  <c r="K267" i="1"/>
  <c r="K91" i="1"/>
  <c r="F126" i="1"/>
  <c r="K169" i="1"/>
  <c r="K268" i="1"/>
  <c r="K51" i="1"/>
  <c r="K200" i="1"/>
  <c r="K252" i="1"/>
  <c r="F286" i="1"/>
  <c r="K286" i="1"/>
  <c r="K311" i="1"/>
  <c r="K335" i="1"/>
  <c r="K360" i="1"/>
  <c r="K22" i="1"/>
  <c r="K158" i="1"/>
  <c r="K174" i="1"/>
  <c r="K251" i="1"/>
  <c r="K355" i="1"/>
  <c r="K394" i="1"/>
  <c r="K72" i="1"/>
  <c r="K240" i="1"/>
  <c r="K275" i="1"/>
  <c r="K308" i="1"/>
  <c r="K395" i="1"/>
  <c r="K48" i="1"/>
  <c r="K115" i="1"/>
  <c r="K215" i="1"/>
  <c r="K284" i="1"/>
  <c r="K367" i="1"/>
  <c r="K75" i="1"/>
  <c r="K99" i="1"/>
  <c r="F190" i="1"/>
  <c r="K190" i="1"/>
  <c r="K18" i="1"/>
  <c r="K191" i="1"/>
  <c r="K295" i="1"/>
  <c r="F319" i="1"/>
  <c r="K319" i="1"/>
  <c r="K344" i="1"/>
  <c r="K11" i="1"/>
  <c r="K27" i="1"/>
  <c r="K35" i="1"/>
  <c r="K43" i="1"/>
  <c r="K52" i="1"/>
  <c r="K77" i="1"/>
  <c r="K85" i="1"/>
  <c r="F93" i="1"/>
  <c r="K93" i="1"/>
  <c r="K119" i="1"/>
  <c r="K145" i="1"/>
  <c r="K162" i="1"/>
  <c r="K171" i="1"/>
  <c r="F185" i="1"/>
  <c r="K185" i="1"/>
  <c r="K192" i="1"/>
  <c r="K201" i="1"/>
  <c r="K262" i="1"/>
  <c r="F270" i="1"/>
  <c r="K270" i="1"/>
  <c r="K287" i="1"/>
  <c r="K296" i="1"/>
  <c r="K304" i="1"/>
  <c r="F312" i="1"/>
  <c r="K312" i="1"/>
  <c r="K320" i="1"/>
  <c r="K329" i="1"/>
  <c r="K336" i="1"/>
  <c r="K345" i="1"/>
  <c r="K361" i="1"/>
  <c r="K377" i="1"/>
  <c r="K390" i="1"/>
  <c r="F406" i="1"/>
  <c r="K406" i="1"/>
  <c r="K160" i="1"/>
  <c r="K234" i="1"/>
  <c r="K253" i="1"/>
  <c r="K370" i="1"/>
  <c r="K364" i="1"/>
  <c r="F402" i="1"/>
  <c r="K402" i="1"/>
  <c r="K56" i="1"/>
  <c r="K231" i="1"/>
  <c r="F32" i="1"/>
  <c r="K32" i="1"/>
  <c r="K90" i="1"/>
  <c r="K159" i="1"/>
  <c r="K224" i="1"/>
  <c r="K241" i="1"/>
  <c r="K276" i="1"/>
  <c r="K326" i="1"/>
  <c r="F342" i="1"/>
  <c r="K342" i="1"/>
  <c r="K375" i="1"/>
  <c r="K9" i="1"/>
  <c r="K83" i="1"/>
  <c r="K116" i="1"/>
  <c r="K183" i="1"/>
  <c r="K259" i="1"/>
  <c r="K10" i="1"/>
  <c r="K161" i="1"/>
  <c r="K184" i="1"/>
  <c r="K217" i="1"/>
  <c r="K244" i="1"/>
  <c r="K260" i="1"/>
  <c r="K303" i="1"/>
  <c r="K328" i="1"/>
  <c r="K352" i="1"/>
  <c r="K398" i="1"/>
  <c r="F12" i="1"/>
  <c r="K28" i="1"/>
  <c r="K36" i="1"/>
  <c r="K44" i="1"/>
  <c r="K53" i="1"/>
  <c r="F78" i="1"/>
  <c r="K111" i="1"/>
  <c r="K130" i="1"/>
  <c r="K139" i="1"/>
  <c r="K146" i="1"/>
  <c r="K155" i="1"/>
  <c r="K163" i="1"/>
  <c r="K172" i="1"/>
  <c r="K279" i="1"/>
  <c r="K288" i="1"/>
  <c r="K297" i="1"/>
  <c r="K305" i="1"/>
  <c r="F313" i="1"/>
  <c r="K313" i="1"/>
  <c r="F321" i="1"/>
  <c r="K321" i="1"/>
  <c r="F346" i="1"/>
  <c r="K371" i="1"/>
  <c r="K47" i="1"/>
  <c r="K89" i="1"/>
  <c r="K126" i="1"/>
  <c r="K142" i="1"/>
  <c r="K235" i="1"/>
  <c r="K258" i="1"/>
  <c r="K373" i="1"/>
  <c r="K411" i="1"/>
  <c r="K12" i="1"/>
  <c r="F407" i="1"/>
  <c r="F389" i="1"/>
  <c r="F310" i="1"/>
  <c r="F318" i="1"/>
  <c r="F266" i="1"/>
  <c r="F29" i="1"/>
  <c r="F288" i="1" l="1"/>
  <c r="F283" i="1"/>
  <c r="F287" i="1"/>
  <c r="F411" i="1"/>
  <c r="F367" i="1"/>
  <c r="F42" i="1"/>
  <c r="F309" i="1"/>
  <c r="F360" i="1"/>
  <c r="F383" i="1"/>
  <c r="F372" i="1"/>
  <c r="F235" i="1"/>
  <c r="F74" i="1"/>
  <c r="F51" i="1"/>
  <c r="F263" i="1"/>
  <c r="F130" i="1"/>
  <c r="F221" i="1"/>
  <c r="F66" i="1"/>
  <c r="F77" i="1"/>
  <c r="F202" i="1"/>
  <c r="F47" i="1"/>
  <c r="F80" i="1"/>
  <c r="F171" i="1"/>
  <c r="F256" i="1"/>
  <c r="F124" i="1"/>
  <c r="F85" i="1"/>
  <c r="F293" i="1"/>
  <c r="F275" i="1"/>
  <c r="F178" i="1"/>
  <c r="F215" i="1"/>
  <c r="F183" i="1"/>
  <c r="F338" i="1"/>
  <c r="F343" i="1"/>
  <c r="F351" i="1"/>
  <c r="F348" i="1"/>
  <c r="F289" i="1"/>
  <c r="F413" i="1"/>
  <c r="F373" i="1"/>
  <c r="F43" i="1"/>
  <c r="F306" i="1"/>
  <c r="F361" i="1"/>
  <c r="F375" i="1"/>
  <c r="F236" i="1"/>
  <c r="F105" i="1"/>
  <c r="F326" i="1"/>
  <c r="F75" i="1"/>
  <c r="F198" i="1"/>
  <c r="F9" i="1"/>
  <c r="F298" i="1"/>
  <c r="F65" i="1"/>
  <c r="F92" i="1"/>
  <c r="F168" i="1"/>
  <c r="F69" i="1"/>
  <c r="F305" i="1"/>
  <c r="F111" i="1"/>
  <c r="F187" i="1"/>
  <c r="F21" i="1"/>
  <c r="F96" i="1"/>
  <c r="F128" i="1"/>
  <c r="F294" i="1"/>
  <c r="F99" i="1"/>
  <c r="F213" i="1"/>
  <c r="F400" i="1"/>
  <c r="F142" i="1"/>
  <c r="F329" i="1"/>
  <c r="F295" i="1"/>
  <c r="F345" i="1"/>
  <c r="F404" i="1"/>
  <c r="F356" i="1"/>
  <c r="F284" i="1"/>
  <c r="F390" i="1"/>
  <c r="F414" i="1"/>
  <c r="F374" i="1"/>
  <c r="F36" i="1"/>
  <c r="F304" i="1"/>
  <c r="F363" i="1"/>
  <c r="F376" i="1"/>
  <c r="F239" i="1"/>
  <c r="F219" i="1"/>
  <c r="F196" i="1"/>
  <c r="F90" i="1"/>
  <c r="F26" i="1"/>
  <c r="F166" i="1"/>
  <c r="F201" i="1"/>
  <c r="F108" i="1"/>
  <c r="F133" i="1"/>
  <c r="F203" i="1"/>
  <c r="F311" i="1"/>
  <c r="F225" i="1"/>
  <c r="F172" i="1"/>
  <c r="F125" i="1"/>
  <c r="F116" i="1"/>
  <c r="F71" i="1"/>
  <c r="F136" i="1"/>
  <c r="F138" i="1"/>
  <c r="F269" i="1"/>
  <c r="F152" i="1"/>
  <c r="F397" i="1"/>
  <c r="F141" i="1"/>
  <c r="F153" i="1"/>
  <c r="F330" i="1"/>
  <c r="F339" i="1"/>
  <c r="F391" i="1"/>
  <c r="F41" i="1"/>
  <c r="F44" i="1"/>
  <c r="F302" i="1"/>
  <c r="F364" i="1"/>
  <c r="F377" i="1"/>
  <c r="F378" i="1"/>
  <c r="F240" i="1"/>
  <c r="F195" i="1"/>
  <c r="F208" i="1"/>
  <c r="F106" i="1"/>
  <c r="F120" i="1"/>
  <c r="F165" i="1"/>
  <c r="F19" i="1"/>
  <c r="F121" i="1"/>
  <c r="F131" i="1"/>
  <c r="F210" i="1"/>
  <c r="F222" i="1"/>
  <c r="F134" i="1"/>
  <c r="F45" i="1"/>
  <c r="F303" i="1"/>
  <c r="F186" i="1"/>
  <c r="F336" i="1"/>
  <c r="F84" i="1"/>
  <c r="F160" i="1"/>
  <c r="F230" i="1"/>
  <c r="F251" i="1"/>
  <c r="F137" i="1"/>
  <c r="F100" i="1"/>
  <c r="F140" i="1"/>
  <c r="F276" i="1"/>
  <c r="F214" i="1"/>
  <c r="F179" i="1"/>
  <c r="F15" i="1"/>
  <c r="F184" i="1"/>
  <c r="F344" i="1"/>
  <c r="F412" i="1"/>
  <c r="F385" i="1"/>
  <c r="F33" i="1"/>
  <c r="F30" i="1"/>
  <c r="F301" i="1"/>
  <c r="F362" i="1"/>
  <c r="F368" i="1"/>
  <c r="F296" i="1"/>
  <c r="F13" i="1"/>
  <c r="F220" i="1"/>
  <c r="F333" i="1"/>
  <c r="F52" i="1"/>
  <c r="F132" i="1"/>
  <c r="F10" i="1"/>
  <c r="F299" i="1"/>
  <c r="F169" i="1"/>
  <c r="F37" i="1"/>
  <c r="F316" i="1"/>
  <c r="F300" i="1"/>
  <c r="F188" i="1"/>
  <c r="F95" i="1"/>
  <c r="F250" i="1"/>
  <c r="F320" i="1"/>
  <c r="F258" i="1"/>
  <c r="F151" i="1"/>
  <c r="F139" i="1"/>
  <c r="F101" i="1"/>
  <c r="F394" i="1"/>
  <c r="F398" i="1"/>
  <c r="F180" i="1"/>
  <c r="F216" i="1"/>
  <c r="F156" i="1"/>
  <c r="F340" i="1"/>
  <c r="F353" i="1"/>
  <c r="F386" i="1"/>
  <c r="F408" i="1"/>
  <c r="F34" i="1"/>
  <c r="F31" i="1"/>
  <c r="F380" i="1"/>
  <c r="F369" i="1"/>
  <c r="F24" i="1"/>
  <c r="F8" i="1"/>
  <c r="F197" i="1"/>
  <c r="F199" i="1"/>
  <c r="F76" i="1"/>
  <c r="F167" i="1"/>
  <c r="F27" i="1"/>
  <c r="F335" i="1"/>
  <c r="F38" i="1"/>
  <c r="F317" i="1"/>
  <c r="F28" i="1"/>
  <c r="F147" i="1"/>
  <c r="F115" i="1"/>
  <c r="F257" i="1"/>
  <c r="F323" i="1"/>
  <c r="F161" i="1"/>
  <c r="F212" i="1"/>
  <c r="F176" i="1"/>
  <c r="F328" i="1"/>
  <c r="F144" i="1"/>
  <c r="F217" i="1"/>
  <c r="F403" i="1"/>
  <c r="F281" i="1"/>
  <c r="F387" i="1"/>
  <c r="F409" i="1"/>
  <c r="F35" i="1"/>
  <c r="F307" i="1"/>
  <c r="F358" i="1"/>
  <c r="F381" i="1"/>
  <c r="F370" i="1"/>
  <c r="F233" i="1"/>
  <c r="F17" i="1"/>
  <c r="F262" i="1"/>
  <c r="F297" i="1"/>
  <c r="F209" i="1"/>
  <c r="F91" i="1"/>
  <c r="F334" i="1"/>
  <c r="F20" i="1"/>
  <c r="F122" i="1"/>
  <c r="F68" i="1"/>
  <c r="F39" i="1"/>
  <c r="F11" i="1"/>
  <c r="F205" i="1"/>
  <c r="F229" i="1"/>
  <c r="F22" i="1"/>
  <c r="F332" i="1"/>
  <c r="F291" i="1"/>
  <c r="F177" i="1"/>
  <c r="F103" i="1"/>
  <c r="F399" i="1"/>
  <c r="F143" i="1"/>
  <c r="F154" i="1"/>
  <c r="F341" i="1"/>
  <c r="F352" i="1"/>
  <c r="F282" i="1"/>
  <c r="F388" i="1"/>
  <c r="F410" i="1"/>
  <c r="F366" i="1"/>
  <c r="F48" i="1"/>
  <c r="F308" i="1"/>
  <c r="F359" i="1"/>
  <c r="F382" i="1"/>
  <c r="F371" i="1"/>
  <c r="F234" i="1"/>
  <c r="F50" i="1"/>
  <c r="F119" i="1"/>
  <c r="F18" i="1"/>
  <c r="F25" i="1"/>
  <c r="F327" i="1"/>
  <c r="F14" i="1"/>
  <c r="F107" i="1"/>
  <c r="F200" i="1"/>
  <c r="F53" i="1"/>
  <c r="F67" i="1"/>
  <c r="F46" i="1"/>
  <c r="F56" i="1"/>
  <c r="F245" i="1"/>
  <c r="F331" i="1"/>
  <c r="F127" i="1"/>
  <c r="F292" i="1"/>
  <c r="F268" i="1"/>
  <c r="F102" i="1"/>
  <c r="F395" i="1"/>
  <c r="F181" i="1"/>
  <c r="F182" i="1"/>
  <c r="F350" i="1"/>
  <c r="F347" i="1"/>
  <c r="F405" i="1"/>
  <c r="F355" i="1"/>
  <c r="F174" i="1"/>
  <c r="F192" i="1"/>
  <c r="F173" i="1"/>
  <c r="F191" i="1"/>
  <c r="F58" i="1"/>
  <c r="K61" i="1" l="1"/>
  <c r="F61" i="1"/>
  <c r="J61" i="1"/>
  <c r="K62" i="1"/>
  <c r="J62" i="1"/>
  <c r="F62" i="1"/>
  <c r="B432" i="1" l="1"/>
  <c r="F64" i="1"/>
  <c r="F59" i="1"/>
  <c r="F7" i="1"/>
  <c r="K7" i="1"/>
  <c r="J7" i="1"/>
  <c r="B430" i="1" l="1"/>
  <c r="B433" i="1"/>
  <c r="F425" i="1"/>
  <c r="F426" i="1" l="1"/>
  <c r="F427" i="1" s="1"/>
  <c r="C425" i="1" l="1"/>
</calcChain>
</file>

<file path=xl/sharedStrings.xml><?xml version="1.0" encoding="utf-8"?>
<sst xmlns="http://schemas.openxmlformats.org/spreadsheetml/2006/main" count="2174" uniqueCount="1557">
  <si>
    <t>FASTPIPE RIGID SYSTEM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</si>
  <si>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</si>
  <si>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</si>
  <si>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</si>
  <si>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</si>
  <si>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</si>
  <si>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</si>
  <si>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</si>
  <si>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</si>
  <si>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</si>
  <si>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</si>
  <si>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</si>
  <si>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</si>
  <si>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</si>
  <si>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</si>
  <si>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</si>
  <si>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</si>
  <si>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</si>
  <si>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</si>
  <si>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</si>
  <si>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</si>
  <si>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</si>
  <si>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</si>
  <si>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</si>
  <si>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</si>
  <si>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</si>
  <si>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</si>
  <si>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</si>
  <si>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</si>
  <si>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</si>
  <si>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</si>
  <si>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</si>
  <si>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</si>
  <si>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</si>
  <si>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</si>
  <si>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</si>
  <si>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</si>
  <si>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</si>
  <si>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</si>
  <si>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</si>
  <si>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</si>
  <si>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</si>
  <si>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</si>
  <si>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</si>
  <si>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</si>
  <si>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</si>
  <si>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</si>
  <si>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</si>
  <si>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</si>
  <si>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</si>
  <si>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</si>
  <si>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</si>
  <si>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</si>
  <si>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</si>
  <si>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</si>
  <si>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</si>
  <si>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</si>
  <si>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</si>
  <si>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</si>
  <si>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</si>
  <si>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</si>
  <si>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</si>
  <si>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</si>
  <si>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</si>
  <si>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</si>
  <si>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</si>
  <si>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</si>
  <si>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</si>
  <si>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</si>
  <si>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</si>
  <si>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</si>
  <si>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</si>
  <si>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</si>
  <si>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</si>
  <si>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</si>
  <si>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</si>
  <si>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</si>
  <si>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</si>
  <si>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</si>
  <si>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</si>
  <si>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</si>
  <si>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</si>
  <si>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</si>
  <si>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</si>
  <si>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</si>
  <si>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</si>
  <si>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</si>
  <si>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</si>
  <si>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</si>
  <si>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</si>
  <si>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</si>
  <si>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</si>
  <si>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</si>
  <si>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</si>
  <si>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</si>
  <si>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</si>
  <si>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</si>
  <si>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</si>
  <si>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</si>
  <si>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</si>
  <si>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</si>
  <si>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</si>
  <si>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</si>
  <si>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</si>
  <si>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</si>
  <si>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</si>
  <si>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</si>
  <si>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</si>
  <si>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</si>
  <si>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</si>
  <si>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</si>
  <si>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</si>
  <si>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</si>
  <si>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</si>
  <si>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</si>
  <si>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</si>
  <si>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</si>
  <si>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</si>
  <si>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</si>
  <si>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</si>
  <si>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</si>
  <si>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</si>
  <si>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</si>
  <si>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</si>
  <si>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</si>
  <si>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</si>
  <si>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</si>
  <si>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</si>
  <si>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</si>
  <si>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</si>
  <si>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</si>
  <si>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</si>
  <si>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</si>
  <si>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</si>
  <si>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</si>
  <si>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</si>
  <si>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</si>
  <si>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</si>
  <si>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</si>
  <si>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</si>
  <si>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</si>
  <si>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</si>
  <si>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</si>
  <si>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</si>
  <si>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</si>
  <si>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</si>
  <si>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</si>
  <si>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</si>
  <si>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</si>
  <si>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</si>
  <si>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</si>
  <si>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</si>
  <si>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</si>
  <si>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</si>
  <si>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</si>
  <si>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</si>
  <si>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</si>
  <si>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</si>
  <si>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</si>
  <si>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</si>
  <si>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</si>
  <si>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</si>
  <si>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</si>
  <si>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</si>
  <si>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</si>
  <si>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</si>
  <si>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</si>
  <si>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</si>
  <si>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</si>
  <si>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</si>
  <si>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</si>
  <si>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</si>
  <si>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</si>
  <si>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</si>
  <si>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</si>
  <si>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</si>
  <si>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</si>
  <si>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</si>
  <si>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</si>
  <si>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</si>
  <si>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</si>
  <si>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</si>
  <si>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</si>
  <si>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</si>
  <si>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</si>
  <si>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</si>
  <si>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</si>
  <si>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</si>
  <si>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</si>
  <si>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</si>
  <si>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</si>
  <si>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</si>
  <si>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</si>
  <si>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</si>
  <si>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</si>
  <si>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</si>
  <si>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</si>
  <si>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</si>
  <si>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</si>
  <si>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</si>
  <si>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</si>
  <si>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</si>
  <si>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</si>
  <si>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</si>
  <si>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</si>
  <si>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</si>
  <si>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</si>
  <si>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</si>
  <si>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</si>
  <si>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</si>
  <si>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</si>
  <si>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</si>
  <si>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</si>
  <si>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</si>
  <si>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</si>
  <si>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</si>
  <si>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</si>
  <si>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</si>
  <si>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</si>
  <si>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</si>
  <si>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</si>
  <si>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</si>
  <si>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</si>
  <si>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</si>
  <si>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</si>
  <si>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</si>
  <si>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</si>
  <si>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</si>
  <si>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</si>
  <si>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</si>
  <si>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</si>
  <si>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</si>
  <si>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</si>
  <si>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</si>
  <si>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</si>
  <si>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</si>
  <si>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</si>
  <si>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</si>
  <si>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</si>
  <si>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</si>
  <si>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</si>
  <si>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</si>
  <si>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</si>
  <si>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</si>
  <si>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</si>
  <si>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</si>
  <si>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</si>
  <si>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</si>
  <si>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</si>
  <si>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</si>
  <si>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</si>
  <si>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</si>
  <si>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</si>
  <si>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</si>
  <si>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</si>
  <si>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</si>
  <si>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</si>
  <si>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</si>
  <si>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</si>
  <si>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</si>
  <si>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</si>
  <si>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</si>
  <si>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</si>
  <si>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</si>
  <si>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</si>
  <si>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</si>
  <si>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</si>
  <si>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</si>
  <si>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</si>
  <si>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</si>
  <si>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</si>
  <si>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</si>
  <si>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</si>
  <si>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</si>
  <si>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</si>
  <si>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</si>
  <si>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</si>
  <si>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</si>
  <si>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</si>
  <si>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</si>
  <si>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</si>
  <si>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</si>
  <si>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</si>
  <si>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</si>
  <si>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</si>
  <si>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</si>
  <si>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</si>
  <si>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</si>
  <si>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</si>
  <si>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</si>
  <si>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</si>
  <si>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</si>
  <si>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</si>
  <si>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</si>
  <si>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</si>
  <si>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</si>
  <si>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</si>
  <si>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</si>
  <si>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</si>
  <si>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</si>
  <si>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</si>
  <si>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</si>
  <si>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</si>
  <si>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</si>
  <si>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</si>
  <si>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</si>
  <si>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</si>
  <si>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</si>
  <si>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</si>
  <si>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>F0234</t>
  </si>
  <si>
    <t>F0236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</si>
  <si>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</si>
  <si>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</si>
  <si>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</si>
  <si>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</si>
  <si>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</si>
  <si>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</si>
  <si>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</si>
  <si>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</si>
  <si>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</si>
  <si>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</si>
  <si>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</si>
  <si>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</si>
  <si>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</si>
  <si>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</si>
  <si>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</si>
  <si>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</si>
  <si>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</si>
  <si>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</si>
  <si>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</si>
  <si>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</si>
  <si>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</si>
  <si>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</si>
  <si>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</si>
  <si>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SHIPPING</t>
  </si>
  <si>
    <t>Ship rate based on fully commercial delivery/semi access, no added services-rates subject to change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</si>
  <si>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</si>
  <si>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</si>
  <si>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</si>
  <si>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</si>
  <si>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</si>
  <si>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</si>
  <si>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</si>
  <si>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>FITTINGS</t>
  </si>
  <si>
    <t>Applicable sales tax added at time of purchase</t>
  </si>
  <si>
    <t>Customer responsible to verify footage of pipe needed</t>
  </si>
  <si>
    <t>Quoted Carrier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</si>
  <si>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</si>
  <si>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</si>
  <si>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</si>
  <si>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</si>
  <si>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</si>
  <si>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</si>
  <si>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</si>
  <si>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</si>
  <si>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</si>
  <si>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</si>
  <si>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</si>
  <si>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</si>
  <si>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</si>
  <si>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</si>
  <si>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</si>
  <si>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</si>
  <si>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</si>
  <si>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</si>
  <si>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</si>
  <si>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</si>
  <si>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</si>
  <si>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</si>
  <si>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</si>
  <si>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</si>
  <si>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</si>
  <si>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</si>
  <si>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</si>
  <si>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</si>
  <si>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</si>
  <si>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</si>
  <si>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</si>
  <si>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</si>
  <si>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</si>
  <si>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</si>
  <si>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</si>
  <si>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</si>
  <si>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</si>
  <si>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</si>
  <si>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</si>
  <si>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</si>
  <si>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</si>
  <si>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</si>
  <si>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</si>
  <si>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</si>
  <si>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</si>
  <si>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</si>
  <si>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</si>
  <si>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</si>
  <si>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</si>
  <si>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</si>
  <si>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</si>
  <si>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</si>
  <si>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</si>
  <si>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</si>
  <si>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</si>
  <si>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</si>
  <si>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</si>
  <si>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</si>
  <si>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</si>
  <si>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</si>
  <si>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</si>
  <si>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</si>
  <si>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</si>
  <si>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</si>
  <si>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</si>
  <si>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</si>
  <si>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</si>
  <si>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</si>
  <si>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</si>
  <si>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</si>
  <si>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</si>
  <si>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</si>
  <si>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</si>
  <si>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</si>
  <si>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</si>
  <si>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</si>
  <si>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</si>
  <si>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</si>
  <si>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</si>
  <si>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</si>
  <si>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</si>
  <si>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</si>
  <si>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</si>
  <si>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</si>
  <si>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</si>
  <si>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</si>
  <si>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</si>
  <si>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</si>
  <si>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</si>
  <si>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</si>
  <si>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</si>
  <si>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</si>
  <si>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</si>
  <si>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</si>
  <si>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</si>
  <si>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</si>
  <si>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</si>
  <si>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</si>
  <si>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</si>
  <si>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</si>
  <si>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</si>
  <si>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</si>
  <si>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</si>
  <si>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</si>
  <si>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</si>
  <si>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</si>
  <si>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</si>
  <si>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</si>
  <si>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</si>
  <si>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</si>
  <si>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</si>
  <si>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</si>
  <si>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</si>
  <si>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</si>
  <si>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</si>
  <si>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</si>
  <si>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</si>
  <si>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</si>
  <si>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</si>
  <si>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</si>
  <si>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</si>
  <si>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</si>
  <si>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</si>
  <si>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</si>
  <si>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</si>
  <si>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</si>
  <si>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</si>
  <si>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</si>
  <si>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</si>
  <si>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</si>
  <si>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</si>
  <si>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</si>
  <si>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</si>
  <si>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</si>
  <si>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</si>
  <si>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</si>
  <si>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</si>
  <si>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</si>
  <si>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</si>
  <si>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</si>
  <si>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</si>
  <si>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</si>
  <si>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</si>
  <si>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</si>
  <si>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</si>
  <si>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</si>
  <si>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</si>
  <si>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</si>
  <si>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</si>
  <si>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</si>
  <si>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</si>
  <si>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</si>
  <si>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</si>
  <si>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</si>
  <si>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</si>
  <si>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</si>
  <si>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</si>
  <si>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</si>
  <si>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</si>
  <si>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ST010T062</t>
  </si>
  <si>
    <t>MAXLINE STRUT CLAMP</t>
  </si>
  <si>
    <t>ST035NP100</t>
  </si>
  <si>
    <t>ST068T250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</si>
  <si>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</si>
  <si>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</si>
  <si>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</si>
  <si>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</si>
  <si>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</si>
  <si>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</si>
  <si>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</si>
  <si>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</si>
  <si>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</si>
  <si>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</si>
  <si>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</si>
  <si>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</si>
  <si>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</si>
  <si>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</si>
  <si>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</si>
  <si>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</si>
  <si>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</si>
  <si>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</si>
  <si>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</si>
  <si>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</si>
  <si>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</si>
  <si>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</si>
  <si>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</si>
  <si>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</si>
  <si>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</si>
  <si>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</si>
  <si>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 xml:space="preserve">3/8-16 THREADED ROD,  6 FT LONG   </t>
  </si>
  <si>
    <t>3/8-16  HEX NUT,  100/BAG</t>
  </si>
  <si>
    <t>F0143</t>
  </si>
  <si>
    <t>F2038-FT</t>
  </si>
  <si>
    <t>F0325</t>
  </si>
  <si>
    <t>3/8" X 25 FT AIR HOSE WITH 1/4" NPT MALE ENDS, RUBBER, TEKTON</t>
  </si>
  <si>
    <t>F0350</t>
  </si>
  <si>
    <t>3/8" X 50 FT AIR HOSE WITH 1/4" NPT MALE ENDS, RUBBER, TEKTON</t>
  </si>
  <si>
    <t>F1071</t>
  </si>
  <si>
    <t>3/4" FASTPIPE TENSION ORING BLUE</t>
  </si>
  <si>
    <t>F2025</t>
  </si>
  <si>
    <t>F2026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</si>
  <si>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</si>
  <si>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</si>
  <si>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</si>
  <si>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</si>
  <si>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</si>
  <si>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</si>
  <si>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</si>
  <si>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</si>
  <si>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</si>
  <si>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</si>
  <si>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</si>
  <si>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</si>
  <si>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</si>
  <si>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</si>
  <si>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</si>
  <si>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</si>
  <si>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</si>
  <si>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</si>
  <si>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</si>
  <si>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</si>
  <si>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</si>
  <si>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</si>
  <si>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</si>
  <si>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</si>
  <si>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F4000Green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</si>
  <si>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</si>
  <si>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</si>
  <si>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</si>
  <si>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</si>
  <si>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</si>
  <si>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</si>
  <si>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</si>
  <si>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</si>
  <si>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</si>
  <si>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</si>
  <si>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</si>
  <si>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</si>
  <si>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F5000Green</t>
  </si>
  <si>
    <t>F5065</t>
  </si>
  <si>
    <t>2" FASTPIPE  ORING</t>
  </si>
  <si>
    <t>F5070</t>
  </si>
  <si>
    <t>2" FASTPIPE STAINLESS STEEL BITE RING</t>
  </si>
  <si>
    <t>FI7065</t>
  </si>
  <si>
    <t>3" FASTPIPE INDUSTRIAL ORING</t>
  </si>
  <si>
    <t>FI7070</t>
  </si>
  <si>
    <t>3" STAINLESS STEEL BITE RING FASTPIPE INDUSTRIAL</t>
  </si>
  <si>
    <t>F1014</t>
  </si>
  <si>
    <t>F1021</t>
  </si>
  <si>
    <t>3/4" TOOLSET FASTPIPE,  (2) F2020 SPANNER, DEBURR TOOL</t>
  </si>
  <si>
    <t>F1024 TOP KIT</t>
  </si>
  <si>
    <t>F1076-10</t>
  </si>
  <si>
    <t>3/4 FASTPIPE ORING/BITE RING 10 PACK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</si>
  <si>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</si>
  <si>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</si>
  <si>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</si>
  <si>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</si>
  <si>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</si>
  <si>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</si>
  <si>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</si>
  <si>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</si>
  <si>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</si>
  <si>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</si>
  <si>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F2076-10</t>
  </si>
  <si>
    <t>1" FASTPIPE ORING/BITE RING 10 PACK</t>
  </si>
  <si>
    <t xml:space="preserve">3/4" FASTPIPE MASTER KIT 90 FT, 3 OUTLETS </t>
  </si>
  <si>
    <t>3/4" FASTPIPE COOLING KIT</t>
  </si>
  <si>
    <t>1" FASTPIPE MASTER KIT 90FT, 3 OUTLETS</t>
  </si>
  <si>
    <t>1" FASTPIPE COOLING KIT</t>
  </si>
  <si>
    <t xml:space="preserve">3/4" FASTPIPE MASTER KIT 235FT, 5 OUTLETS </t>
  </si>
  <si>
    <t xml:space="preserve">1" FASTPIPE MASTER KIT 235FT, 5 OUTLETS </t>
  </si>
  <si>
    <t>F2863-12</t>
  </si>
  <si>
    <t>1" ALUMINUM PIPE (7" 6") FASTPIPE 12 PACK</t>
  </si>
  <si>
    <t>F2863Green</t>
  </si>
  <si>
    <t>F4076-10</t>
  </si>
  <si>
    <t>1-1/2 FASTPIPE ORING/BITE RING 10 PACK</t>
  </si>
  <si>
    <t>F4241</t>
  </si>
  <si>
    <t>1-1/2" REDUCING UNION X 1/2" FEMALE NPT  (F4221-1/2")  FASTPIPE</t>
  </si>
  <si>
    <t>F4863Green</t>
  </si>
  <si>
    <t>F5076-10</t>
  </si>
  <si>
    <t>2" FASTPIPE ORING/BITE RING 10 PACK</t>
  </si>
  <si>
    <t>F5863</t>
  </si>
  <si>
    <t>F5863Green</t>
  </si>
  <si>
    <t>FI7076-10</t>
  </si>
  <si>
    <t>3" FASTPIPE ORING/BITE RING 10 PACK</t>
  </si>
  <si>
    <t>FI7863</t>
  </si>
  <si>
    <t>M3810</t>
  </si>
  <si>
    <t>SINGLE PORT OUTLET(1/4 NPT OUT )</t>
  </si>
  <si>
    <t>M38220</t>
  </si>
  <si>
    <t>MANIFOLD BLOCK ONLY 3/8" PORTS, MAXLINE LONG</t>
  </si>
  <si>
    <t>1/2" MAXLINE TUBING 100FT ROLL</t>
  </si>
  <si>
    <t>M6026G</t>
  </si>
  <si>
    <t>1/2" MAXLINE TUBING 300FT ROLL</t>
  </si>
  <si>
    <t>M6027G</t>
  </si>
  <si>
    <t>3/4" MAXLINE TUBING 100FT ROLL,</t>
  </si>
  <si>
    <t>M6030G</t>
  </si>
  <si>
    <t xml:space="preserve">3/4" MAXLINE TUBING 300FT ROLL, </t>
  </si>
  <si>
    <t>M6031G</t>
  </si>
  <si>
    <t>M6032</t>
  </si>
  <si>
    <t>M6032G</t>
  </si>
  <si>
    <t>M6033</t>
  </si>
  <si>
    <t>M6033G</t>
  </si>
  <si>
    <t>M6520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</si>
  <si>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</si>
  <si>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</si>
  <si>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</si>
  <si>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</si>
  <si>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</si>
  <si>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</si>
  <si>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</si>
  <si>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</si>
  <si>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</si>
  <si>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</si>
  <si>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</si>
  <si>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</si>
  <si>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</si>
  <si>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</si>
  <si>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</si>
  <si>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</si>
  <si>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</si>
  <si>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</si>
  <si>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</si>
  <si>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</si>
  <si>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EQUAL TEE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</si>
  <si>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</si>
  <si>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</si>
  <si>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</si>
  <si>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</si>
  <si>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</si>
  <si>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</si>
  <si>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</si>
  <si>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</si>
  <si>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</si>
  <si>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</si>
  <si>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</si>
  <si>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</si>
  <si>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</si>
  <si>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</si>
  <si>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</si>
  <si>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</si>
  <si>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</si>
  <si>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</si>
  <si>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</si>
  <si>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</si>
  <si>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</si>
  <si>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END CAP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</si>
  <si>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</si>
  <si>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</si>
  <si>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</si>
  <si>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</si>
  <si>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</si>
  <si>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</si>
  <si>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</si>
  <si>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</si>
  <si>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</si>
  <si>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</si>
  <si>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</si>
  <si>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</si>
  <si>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</si>
  <si>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</si>
  <si>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</si>
  <si>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M8039</t>
  </si>
  <si>
    <t>M8040</t>
  </si>
  <si>
    <t>M8041</t>
  </si>
  <si>
    <t>CROSS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</si>
  <si>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</si>
  <si>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</si>
  <si>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</si>
  <si>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</si>
  <si>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</si>
  <si>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</si>
  <si>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</si>
  <si>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</si>
  <si>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</si>
  <si>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</si>
  <si>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</si>
  <si>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</si>
  <si>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</si>
  <si>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</si>
  <si>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</si>
  <si>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</si>
  <si>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</si>
  <si>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</si>
  <si>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</si>
  <si>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</si>
  <si>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</si>
  <si>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</si>
  <si>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</si>
  <si>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</si>
  <si>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</si>
  <si>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</si>
  <si>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</si>
  <si>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</si>
  <si>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</si>
  <si>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</si>
  <si>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</si>
  <si>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</si>
  <si>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</si>
  <si>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</si>
  <si>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</si>
  <si>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</si>
  <si>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</si>
  <si>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</si>
  <si>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</si>
  <si>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</si>
  <si>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</si>
  <si>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</si>
  <si>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</si>
  <si>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</si>
  <si>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</si>
  <si>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</si>
  <si>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M81010</t>
  </si>
  <si>
    <t>M8525</t>
  </si>
  <si>
    <t>M8530</t>
  </si>
  <si>
    <t>M8531</t>
  </si>
  <si>
    <t>M8535</t>
  </si>
  <si>
    <t>M8541</t>
  </si>
  <si>
    <t>M8542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</si>
  <si>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</si>
  <si>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</si>
  <si>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</si>
  <si>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</si>
  <si>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</si>
  <si>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</si>
  <si>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</si>
  <si>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</si>
  <si>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</si>
  <si>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</si>
  <si>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</si>
  <si>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</si>
  <si>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</si>
  <si>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</si>
  <si>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</si>
  <si>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</si>
  <si>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</si>
  <si>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</si>
  <si>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</si>
  <si>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</si>
  <si>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</si>
  <si>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</si>
  <si>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</si>
  <si>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</si>
  <si>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M6520-100</t>
  </si>
  <si>
    <t>M6580</t>
  </si>
  <si>
    <t>3/4" MAXLINE MASTER KIT COMPLETE 100FT</t>
  </si>
  <si>
    <t>M7510-2</t>
  </si>
  <si>
    <t>M7510-2V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</si>
  <si>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</si>
  <si>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</si>
  <si>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</si>
  <si>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</si>
  <si>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</si>
  <si>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</si>
  <si>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</si>
  <si>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</si>
  <si>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</si>
  <si>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</si>
  <si>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</si>
  <si>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</si>
  <si>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</si>
  <si>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</si>
  <si>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</si>
  <si>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</si>
  <si>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</si>
  <si>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</si>
  <si>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</si>
  <si>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</si>
  <si>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</si>
  <si>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</si>
  <si>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</si>
  <si>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M8591-RENTAL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</si>
  <si>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</si>
  <si>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</si>
  <si>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</si>
  <si>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</si>
  <si>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list</t>
  </si>
  <si>
    <t>lbs</t>
  </si>
  <si>
    <t>(1) BOTTLE OF PIPE SEALANT, (1) BOTTLE OF TEFLON TAP</t>
  </si>
  <si>
    <t>BS-0008</t>
  </si>
  <si>
    <t>PRESS FITTING SAMPLE CASE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</si>
  <si>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</si>
  <si>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</si>
  <si>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</si>
  <si>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</si>
  <si>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</si>
  <si>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</si>
  <si>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</si>
  <si>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</si>
  <si>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</si>
  <si>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</si>
  <si>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</si>
  <si>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</si>
  <si>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</si>
  <si>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F0250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</si>
  <si>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</si>
  <si>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</si>
  <si>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</si>
  <si>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GREEN ALUMINUM PIPE (19FT 2 INCH) EACH   20MM OD</t>
  </si>
  <si>
    <t>F1000SS</t>
  </si>
  <si>
    <t xml:space="preserve">3/4" STAINLESS STEEL 304 GRADE PIPE 19 FT LONG </t>
  </si>
  <si>
    <t>SPANNER WRENCH, 2 REQUIRED</t>
  </si>
  <si>
    <t>PIPE CLIP  10 PACK     THRU HOLE, OR USE 5/16 THREADED ROD</t>
  </si>
  <si>
    <t>BLUE ALUMINUM PIPE (7FT 6INCH)  EACH    20MM OD</t>
  </si>
  <si>
    <t>BLUE ALUMINUM PIPE (19FT 2 INCH) EACH   25MM OD</t>
  </si>
  <si>
    <t>GREEN ALUMINUM PIPE (19FT 2 INCH) EACH   25MM OD</t>
  </si>
  <si>
    <t>F2000SS</t>
  </si>
  <si>
    <t>1" STAINLESS STEEL 304 GRADE PIPE 19 FT LONG</t>
  </si>
  <si>
    <t>BLUE ALUMINUM PIPE (7FT 6INCH)  EACH    25MM OD</t>
  </si>
  <si>
    <t>BLUE ALUMINUM PIPE (19FT 2 INCH) EACH   40MM OD</t>
  </si>
  <si>
    <t>GREEN ALUMINUM PIPE (19FT 2 INCH) EACH   40MM OD</t>
  </si>
  <si>
    <t>F4000SS</t>
  </si>
  <si>
    <t xml:space="preserve">1-1/2" STAINLESS STEEL 304 GRADE PIPE 19 FT LONG </t>
  </si>
  <si>
    <t>BLUE ALUMINUM PIPE (7FT 6INCH)  EACH    40MM OD</t>
  </si>
  <si>
    <t>BLUE ALUMINUM PIPE (19FT 2 INCH) EACH   50MM OD</t>
  </si>
  <si>
    <t>GREEN ALUMINUM PIPE (19FT 2 INCH) EACH   50MM OD</t>
  </si>
  <si>
    <t>F5000SS</t>
  </si>
  <si>
    <t xml:space="preserve">2" STAINLESS STEEL 304 GRADE PIPE 19 FT LONG </t>
  </si>
  <si>
    <t>BLUE ALUMINUM PIPE (7FT 6INCH)  EACH    50MM OD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</si>
  <si>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</si>
  <si>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</si>
  <si>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</si>
  <si>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</si>
  <si>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</si>
  <si>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</si>
  <si>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</si>
  <si>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</si>
  <si>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</si>
  <si>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</si>
  <si>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</si>
  <si>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</si>
  <si>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</si>
  <si>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</si>
  <si>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</si>
  <si>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</si>
  <si>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</si>
  <si>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</si>
  <si>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</si>
  <si>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</si>
  <si>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</si>
  <si>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</si>
  <si>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</si>
  <si>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</si>
  <si>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</si>
  <si>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</si>
  <si>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</si>
  <si>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</si>
  <si>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</si>
  <si>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</si>
  <si>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</si>
  <si>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</si>
  <si>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</si>
  <si>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</si>
  <si>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</si>
  <si>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</si>
  <si>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</si>
  <si>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</si>
  <si>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</si>
  <si>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</si>
  <si>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</si>
  <si>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</si>
  <si>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</si>
  <si>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</si>
  <si>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</si>
  <si>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</si>
  <si>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</si>
  <si>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</si>
  <si>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</si>
  <si>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</si>
  <si>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</si>
  <si>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</si>
  <si>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</si>
  <si>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</si>
  <si>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</si>
  <si>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</si>
  <si>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</si>
  <si>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</si>
  <si>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</si>
  <si>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</si>
  <si>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</si>
  <si>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</si>
  <si>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</si>
  <si>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</si>
  <si>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</si>
  <si>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</si>
  <si>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</si>
  <si>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</si>
  <si>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</si>
  <si>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</si>
  <si>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</si>
  <si>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</si>
  <si>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</si>
  <si>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</si>
  <si>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</si>
  <si>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</si>
  <si>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</si>
  <si>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</si>
  <si>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</si>
  <si>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</si>
  <si>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</si>
  <si>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</si>
  <si>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</si>
  <si>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</si>
  <si>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</si>
  <si>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</si>
  <si>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</si>
  <si>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</si>
  <si>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</si>
  <si>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</si>
  <si>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</si>
  <si>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</si>
  <si>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</si>
  <si>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</si>
  <si>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</si>
  <si>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</si>
  <si>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</si>
  <si>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</si>
  <si>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</si>
  <si>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</si>
  <si>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</si>
  <si>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</si>
  <si>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</si>
  <si>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</si>
  <si>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</si>
  <si>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</si>
  <si>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</si>
  <si>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</si>
  <si>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</si>
  <si>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</si>
  <si>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</si>
  <si>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</si>
  <si>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</si>
  <si>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</si>
  <si>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</si>
  <si>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</si>
  <si>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</si>
  <si>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</si>
  <si>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</si>
  <si>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</si>
  <si>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</si>
  <si>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</si>
  <si>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</si>
  <si>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</si>
  <si>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</si>
  <si>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</si>
  <si>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</si>
  <si>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</si>
  <si>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</si>
  <si>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</si>
  <si>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</si>
  <si>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</si>
  <si>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</si>
  <si>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</si>
  <si>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</si>
  <si>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</si>
  <si>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</si>
  <si>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</si>
  <si>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</si>
  <si>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</si>
  <si>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</si>
  <si>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</si>
  <si>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</si>
  <si>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</si>
  <si>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</si>
  <si>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</si>
  <si>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</si>
  <si>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</si>
  <si>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</si>
  <si>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</si>
  <si>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</si>
  <si>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</si>
  <si>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</si>
  <si>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</si>
  <si>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</si>
  <si>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</si>
  <si>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</si>
  <si>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</si>
  <si>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</si>
  <si>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</si>
  <si>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</si>
  <si>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</si>
  <si>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</si>
  <si>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</si>
  <si>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</si>
  <si>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</si>
  <si>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</si>
  <si>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</si>
  <si>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</si>
  <si>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</si>
  <si>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</si>
  <si>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</si>
  <si>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</si>
  <si>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</si>
  <si>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</si>
  <si>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</si>
  <si>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</si>
  <si>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</si>
  <si>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</si>
  <si>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</si>
  <si>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</si>
  <si>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</si>
  <si>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</si>
  <si>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</si>
  <si>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</si>
  <si>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</si>
  <si>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</si>
  <si>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</si>
  <si>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</si>
  <si>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</si>
  <si>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</si>
  <si>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</si>
  <si>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</si>
  <si>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</si>
  <si>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</si>
  <si>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</si>
  <si>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</si>
  <si>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</si>
  <si>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</si>
  <si>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</si>
  <si>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</si>
  <si>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</si>
  <si>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</si>
  <si>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</si>
  <si>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</si>
  <si>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</si>
  <si>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</si>
  <si>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</si>
  <si>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</si>
  <si>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</si>
  <si>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</si>
  <si>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</si>
  <si>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</si>
  <si>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</si>
  <si>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</si>
  <si>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</si>
  <si>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</si>
  <si>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</si>
  <si>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</si>
  <si>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</si>
  <si>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</si>
  <si>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</si>
  <si>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</si>
  <si>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</si>
  <si>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</si>
  <si>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</si>
  <si>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</si>
  <si>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</si>
  <si>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</si>
  <si>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</si>
  <si>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</si>
  <si>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</si>
  <si>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</si>
  <si>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</si>
  <si>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</si>
  <si>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</si>
  <si>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</si>
  <si>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</si>
  <si>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</si>
  <si>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</si>
  <si>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</si>
  <si>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</si>
  <si>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</si>
  <si>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</si>
  <si>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</si>
  <si>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</si>
  <si>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</si>
  <si>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</si>
  <si>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</si>
  <si>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</si>
  <si>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</si>
  <si>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</si>
  <si>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</si>
  <si>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</si>
  <si>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</si>
  <si>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</si>
  <si>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</si>
  <si>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</si>
  <si>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</si>
  <si>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</si>
  <si>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</si>
  <si>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</si>
  <si>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</si>
  <si>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</si>
  <si>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</si>
  <si>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</si>
  <si>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</si>
  <si>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</si>
  <si>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</si>
  <si>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</si>
  <si>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</si>
  <si>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</si>
  <si>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</si>
  <si>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</si>
  <si>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PIPE CLIP  EACH          THRU HOLE, OR USE 3/8 THREADED ROD</t>
  </si>
  <si>
    <t>BLUE ALUMINUM PIPE (7FT 6INCH)  EACH    80MM OD</t>
  </si>
  <si>
    <t>BOLT AND GASKET SET,   4 X 2-3/4" LONG BOLTS</t>
  </si>
  <si>
    <t>BLUE ALUMINUM PIPE (19FT 2 INCH) EACH   102MM OD</t>
  </si>
  <si>
    <t>FI8210C</t>
  </si>
  <si>
    <t xml:space="preserve">4" SADDLE DROP REPLACEMENT GASKET  </t>
  </si>
  <si>
    <t>SADDLE DROP           4"               1"</t>
  </si>
  <si>
    <t>BOLT AND GASKET SET,  8 X 3" LONG BOLTS</t>
  </si>
  <si>
    <t>BLUE ALUMINUM PIPE (19FT 2 INCH) EACH   153MM OD</t>
  </si>
  <si>
    <t>REMS AKKU PRESS CORDLESS LUGGING TOOL  3/4"-2" FITTINGS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</si>
  <si>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</si>
  <si>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</si>
  <si>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</si>
  <si>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</si>
  <si>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</si>
  <si>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</si>
  <si>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</si>
  <si>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</si>
  <si>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</si>
  <si>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</si>
  <si>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</si>
  <si>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</si>
  <si>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</si>
  <si>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</si>
  <si>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</si>
  <si>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</si>
  <si>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</si>
  <si>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</si>
  <si>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</si>
  <si>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</si>
  <si>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</si>
  <si>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</si>
  <si>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</si>
  <si>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</si>
  <si>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</si>
  <si>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</si>
  <si>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</si>
  <si>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</si>
  <si>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</si>
  <si>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</si>
  <si>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</si>
  <si>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</si>
  <si>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</si>
  <si>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</si>
  <si>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</si>
  <si>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</si>
  <si>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</si>
  <si>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</si>
  <si>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</si>
  <si>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</si>
  <si>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</si>
  <si>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</si>
  <si>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</si>
  <si>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</si>
  <si>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</si>
  <si>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</si>
  <si>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</si>
  <si>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</si>
  <si>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</si>
  <si>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</si>
  <si>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</si>
  <si>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</si>
  <si>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</si>
  <si>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</si>
  <si>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</si>
  <si>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</si>
  <si>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</si>
  <si>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</si>
  <si>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</si>
  <si>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</si>
  <si>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</si>
  <si>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</si>
  <si>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</si>
  <si>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</si>
  <si>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</si>
  <si>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</si>
  <si>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</si>
  <si>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</si>
  <si>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</si>
  <si>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</si>
  <si>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</si>
  <si>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</si>
  <si>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</si>
  <si>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</si>
  <si>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</si>
  <si>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</si>
  <si>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</si>
  <si>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</si>
  <si>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</si>
  <si>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</si>
  <si>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</si>
  <si>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</si>
  <si>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</si>
  <si>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</si>
  <si>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</si>
  <si>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</si>
  <si>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</si>
  <si>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</si>
  <si>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</si>
  <si>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</si>
  <si>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</si>
  <si>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</si>
  <si>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</si>
  <si>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</si>
  <si>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</si>
  <si>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</si>
  <si>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</si>
  <si>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</si>
  <si>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</si>
  <si>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</si>
  <si>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</si>
  <si>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</si>
  <si>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</si>
  <si>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</si>
  <si>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</si>
  <si>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</si>
  <si>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</si>
  <si>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</si>
  <si>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</si>
  <si>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</si>
  <si>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</si>
  <si>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</si>
  <si>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</si>
  <si>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</si>
  <si>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</si>
  <si>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</si>
  <si>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</si>
  <si>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</si>
  <si>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</si>
  <si>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</si>
  <si>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</si>
  <si>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</si>
  <si>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</si>
  <si>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</si>
  <si>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</si>
  <si>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</si>
  <si>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</si>
  <si>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</si>
  <si>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</si>
  <si>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</si>
  <si>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</si>
  <si>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</si>
  <si>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</si>
  <si>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</si>
  <si>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</si>
  <si>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</si>
  <si>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</si>
  <si>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</si>
  <si>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</si>
  <si>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</si>
  <si>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</si>
  <si>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</si>
  <si>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</si>
  <si>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1" NPT HEX NIPPLE (28-216)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</si>
  <si>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</si>
  <si>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</si>
  <si>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</si>
  <si>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</si>
  <si>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</si>
  <si>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</si>
  <si>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</si>
  <si>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</si>
  <si>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</si>
  <si>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</si>
  <si>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</si>
  <si>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</si>
  <si>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</si>
  <si>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</si>
  <si>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</si>
  <si>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</si>
  <si>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</si>
  <si>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</si>
  <si>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</si>
  <si>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</si>
  <si>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</si>
  <si>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</si>
  <si>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</si>
  <si>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</si>
  <si>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</si>
  <si>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</si>
  <si>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</si>
  <si>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</si>
  <si>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</si>
  <si>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</si>
  <si>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</si>
  <si>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</si>
  <si>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</si>
  <si>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</si>
  <si>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</si>
  <si>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</si>
  <si>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</si>
  <si>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</si>
  <si>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</si>
  <si>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</si>
  <si>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</si>
  <si>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</si>
  <si>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</si>
  <si>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</si>
  <si>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</si>
  <si>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</si>
  <si>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</si>
  <si>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</si>
  <si>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</si>
  <si>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</si>
  <si>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</si>
  <si>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</si>
  <si>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</si>
  <si>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</si>
  <si>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</si>
  <si>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</si>
  <si>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</si>
  <si>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</si>
  <si>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``</t>
  </si>
  <si>
    <t>```</t>
  </si>
  <si>
    <t xml:space="preserve">QUOTE GOOD FOR 5 DAYS.                </t>
  </si>
  <si>
    <t>Tier 2</t>
  </si>
  <si>
    <t>3/8" X 1/2" NPT HEX NIPPLE (28-224L)</t>
  </si>
  <si>
    <t>3/4" X 1" NPT HEX NIPPLE</t>
  </si>
  <si>
    <t>1/2" X 3/4" NPT HEX NIPPLE (28-225)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</si>
  <si>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</si>
  <si>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</si>
  <si>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</si>
  <si>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</si>
  <si>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</si>
  <si>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</si>
  <si>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</si>
  <si>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</si>
  <si>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</si>
  <si>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</si>
  <si>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</si>
  <si>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</si>
  <si>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</si>
  <si>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</si>
  <si>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</si>
  <si>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</si>
  <si>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</si>
  <si>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</si>
  <si>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</si>
  <si>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</si>
  <si>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</si>
  <si>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</si>
  <si>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</si>
  <si>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</si>
  <si>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</si>
  <si>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</si>
  <si>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</si>
  <si>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</si>
  <si>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</si>
  <si>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</si>
  <si>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</si>
  <si>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</si>
  <si>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</si>
  <si>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</si>
  <si>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</si>
  <si>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</si>
  <si>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</si>
  <si>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</si>
  <si>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>UNION</t>
  </si>
  <si>
    <t>90° ELBOW</t>
  </si>
  <si>
    <t>REDUCTION TEE          3/4"                  1/4" NPT</t>
  </si>
  <si>
    <t>REDUCTION TEE          3/4"                  1/2" NPT</t>
  </si>
  <si>
    <t>THREADED MALE ADAPTER   1/2" MALE NPT</t>
  </si>
  <si>
    <t>WALL OUTLET, ¾” INLET, (4) ½” FEM NPT OUTLETS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</si>
  <si>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</si>
  <si>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</si>
  <si>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</si>
  <si>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</si>
  <si>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</si>
  <si>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</si>
  <si>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</si>
  <si>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</si>
  <si>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</si>
  <si>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</si>
  <si>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</si>
  <si>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</si>
  <si>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</si>
  <si>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</si>
  <si>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</si>
  <si>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WALL OUTLET, 1” INLET, (4) ½” FEM NPT OUTLETS</t>
  </si>
  <si>
    <t>WALL OUTLET W/SHUTOFF, 1” INLET, (4) ½” FEM NPT OUTLETS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</si>
  <si>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</si>
  <si>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</si>
  <si>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</si>
  <si>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</si>
  <si>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</si>
  <si>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</si>
  <si>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</si>
  <si>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</si>
  <si>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</si>
  <si>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</si>
  <si>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</si>
  <si>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</si>
  <si>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</si>
  <si>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</si>
  <si>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</si>
  <si>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</si>
  <si>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</si>
  <si>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</si>
  <si>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</si>
  <si>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</si>
  <si>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</si>
  <si>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</si>
  <si>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</si>
  <si>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</si>
  <si>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</si>
  <si>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</si>
  <si>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</si>
  <si>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</si>
  <si>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</si>
  <si>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</si>
  <si>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</si>
  <si>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</si>
  <si>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</si>
  <si>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</si>
  <si>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</si>
  <si>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</si>
  <si>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</si>
  <si>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</si>
  <si>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</si>
  <si>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</si>
  <si>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SADDLE DROP               3"            1/2" NPT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</si>
  <si>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</si>
  <si>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</si>
  <si>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</si>
  <si>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</si>
  <si>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</si>
  <si>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</si>
  <si>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FLANGE,  COMPRESSION X FLANGE, ANSI 150#  4 BOLT X 7.5 O.D.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</si>
  <si>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</si>
  <si>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</si>
  <si>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</si>
  <si>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</si>
  <si>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</si>
  <si>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 xml:space="preserve">UNION PLUG X 2" FEMALE NPT           </t>
  </si>
  <si>
    <t xml:space="preserve">UNION PLUG X 3" FEMALE NPT           </t>
  </si>
  <si>
    <t xml:space="preserve">VALVE             </t>
  </si>
  <si>
    <t xml:space="preserve">FLANGE, ANSI 150#  8 BOLT X  9.0" O.D.     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</si>
  <si>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</si>
  <si>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</si>
  <si>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</si>
  <si>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</si>
  <si>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</si>
  <si>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</si>
  <si>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</si>
  <si>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</si>
  <si>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</si>
  <si>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</si>
  <si>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</si>
  <si>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</si>
  <si>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</si>
  <si>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QUICK COUPLER PLUG PACK,, 1/4 NPT (3) MALE AND (3) FEMALE 30CFM   M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</si>
  <si>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</si>
  <si>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</si>
  <si>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</si>
  <si>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</si>
  <si>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</si>
  <si>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</si>
  <si>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</si>
  <si>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</si>
  <si>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</si>
  <si>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</si>
  <si>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</si>
  <si>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</si>
  <si>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</si>
  <si>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</si>
  <si>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</si>
  <si>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</si>
  <si>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</si>
  <si>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</si>
  <si>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</si>
  <si>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</si>
  <si>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</si>
  <si>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</si>
  <si>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</si>
  <si>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</si>
  <si>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</si>
  <si>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</si>
  <si>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</si>
  <si>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</si>
  <si>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</si>
  <si>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</si>
  <si>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</si>
  <si>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</si>
  <si>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</si>
  <si>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</si>
  <si>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</si>
  <si>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1/2" INLINE HAND VALVE  STANDARD HANDLE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</si>
  <si>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</si>
  <si>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</si>
  <si>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</si>
  <si>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</si>
  <si>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</si>
  <si>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</si>
  <si>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</si>
  <si>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</si>
  <si>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</si>
  <si>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</si>
  <si>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</si>
  <si>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</si>
  <si>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</si>
  <si>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</si>
  <si>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 xml:space="preserve">3/4" FASTPIPE SINGLE PORT OUTLET KIT  </t>
  </si>
  <si>
    <t xml:space="preserve">FASTPIPE 3/4 OUTLET KIT CONVERSION TO SHUTOFF  </t>
  </si>
  <si>
    <t xml:space="preserve">GREEN 3/4" ALUMINUM PIPE (7" 6") FASTPIPE EACH, GREEN,  </t>
  </si>
  <si>
    <t xml:space="preserve">1"  FASTPIPE SINGLE PORT OUTLET KIT  </t>
  </si>
  <si>
    <t xml:space="preserve">DUAL PORT OUTLET, 1/2" NPT TOP PORT,  1/2" NPT OUTLET PORT (2X)   </t>
  </si>
  <si>
    <t xml:space="preserve">DUAL PORT OUTLET, 3/4" NPT TOP PORT,  1/2" NPT OUTLET PORT (2X)  </t>
  </si>
  <si>
    <t>GREEN 1" ALUMINUM PIPE (7" 6") FASTPIPE EACH, GREEN,</t>
  </si>
  <si>
    <t xml:space="preserve">GREEN 1-1/2" ALUMINUM PIPE (7" 6") FASTPIPE EACH, GREEN, </t>
  </si>
  <si>
    <t xml:space="preserve">GREEN 2" ALUMINUM PIPE (7" 6") FASTPIPE EACH, GREEN,   </t>
  </si>
  <si>
    <t>1/2 MANIFOLD X (2) 1/2 OUTLETS,  ONE END BLANK, INERT GAS,</t>
  </si>
  <si>
    <t>AUTO TIRE INFLATOR..+20 PSI  OPTION..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</si>
  <si>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</si>
  <si>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</si>
  <si>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</si>
  <si>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2" MAXLINE CRIMP TOOL **HEAD ONLY**  RENTAL.</t>
  </si>
  <si>
    <t>TIER 2 PRICING</t>
  </si>
  <si>
    <t>PRICE LIST 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</si>
</sst>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2" fillId="0" borderId="0"/>
  </cellStyleXfs>
  <cellXfs count="24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9" fillId="2" borderId="0" xfId="1" applyFont="1" applyFill="1" applyAlignment="1" applyProtection="1"/>
    <xf numFmtId="165" fontId="7" fillId="0" borderId="0" xfId="0" applyNumberFormat="1" applyFont="1" applyAlignment="1">
      <alignment vertical="top"/>
    </xf>
    <xf numFmtId="165" fontId="8" fillId="0" borderId="0" xfId="0" applyNumberFormat="1" applyFont="1"/>
    <xf numFmtId="0" fontId="7" fillId="0" borderId="31" xfId="0" applyFont="1" applyBorder="1" applyAlignment="1">
      <alignment horizontal="center"/>
    </xf>
    <xf numFmtId="0" fontId="7" fillId="2" borderId="32" xfId="0" applyFont="1" applyFill="1" applyBorder="1" applyAlignment="1">
      <alignment horizontal="left"/>
    </xf>
    <xf numFmtId="166" fontId="7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left"/>
    </xf>
    <xf numFmtId="0" fontId="7" fillId="2" borderId="0" xfId="0" applyFont="1" applyFill="1"/>
    <xf numFmtId="10" fontId="7" fillId="0" borderId="0" xfId="0" applyNumberFormat="1" applyFont="1"/>
    <xf numFmtId="10" fontId="7" fillId="0" borderId="0" xfId="0" applyNumberFormat="1" applyFont="1" applyAlignment="1">
      <alignment vertical="top"/>
    </xf>
    <xf numFmtId="10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/>
    <xf numFmtId="0" fontId="7" fillId="0" borderId="38" xfId="0" applyFont="1" applyBorder="1"/>
    <xf numFmtId="164" fontId="7" fillId="2" borderId="27" xfId="0" applyNumberFormat="1" applyFont="1" applyFill="1" applyBorder="1" applyAlignment="1">
      <alignment horizontal="left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47" xfId="0" applyNumberFormat="1" applyFont="1" applyBorder="1" applyAlignment="1">
      <alignment vertical="top"/>
    </xf>
    <xf numFmtId="3" fontId="8" fillId="3" borderId="35" xfId="0" applyNumberFormat="1" applyFont="1" applyFill="1" applyBorder="1" applyAlignment="1" applyProtection="1">
      <alignment horizontal="center" vertical="center"/>
      <protection locked="0"/>
    </xf>
    <xf numFmtId="165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3" xfId="0" applyFont="1" applyBorder="1" applyAlignment="1">
      <alignment vertical="center"/>
    </xf>
    <xf numFmtId="166" fontId="7" fillId="2" borderId="2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39" xfId="0" applyFont="1" applyBorder="1"/>
    <xf numFmtId="164" fontId="7" fillId="2" borderId="28" xfId="0" applyNumberFormat="1" applyFont="1" applyFill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48" xfId="0" applyNumberFormat="1" applyFont="1" applyBorder="1" applyAlignment="1">
      <alignment vertical="top"/>
    </xf>
    <xf numFmtId="3" fontId="8" fillId="3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48" xfId="0" applyNumberFormat="1" applyFont="1" applyFill="1" applyBorder="1" applyAlignment="1">
      <alignment vertical="top"/>
    </xf>
    <xf numFmtId="0" fontId="7" fillId="2" borderId="28" xfId="0" applyFont="1" applyFill="1" applyBorder="1"/>
    <xf numFmtId="0" fontId="7" fillId="0" borderId="40" xfId="0" applyFont="1" applyBorder="1"/>
    <xf numFmtId="0" fontId="7" fillId="0" borderId="12" xfId="0" applyFont="1" applyBorder="1"/>
    <xf numFmtId="0" fontId="7" fillId="0" borderId="16" xfId="0" applyFont="1" applyBorder="1"/>
    <xf numFmtId="0" fontId="7" fillId="2" borderId="27" xfId="0" applyFont="1" applyFill="1" applyBorder="1"/>
    <xf numFmtId="0" fontId="7" fillId="0" borderId="23" xfId="0" applyFont="1" applyBorder="1"/>
    <xf numFmtId="0" fontId="7" fillId="0" borderId="16" xfId="0" applyFont="1" applyBorder="1" applyAlignment="1">
      <alignment horizontal="center"/>
    </xf>
    <xf numFmtId="0" fontId="7" fillId="0" borderId="24" xfId="0" applyFont="1" applyBorder="1"/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2" borderId="29" xfId="0" applyFont="1" applyFill="1" applyBorder="1"/>
    <xf numFmtId="165" fontId="7" fillId="0" borderId="21" xfId="0" applyNumberFormat="1" applyFont="1" applyBorder="1" applyAlignment="1">
      <alignment horizontal="center" vertical="center"/>
    </xf>
    <xf numFmtId="165" fontId="7" fillId="0" borderId="49" xfId="0" applyNumberFormat="1" applyFont="1" applyBorder="1" applyAlignment="1">
      <alignment vertical="top"/>
    </xf>
    <xf numFmtId="3" fontId="8" fillId="3" borderId="37" xfId="0" applyNumberFormat="1" applyFont="1" applyFill="1" applyBorder="1" applyAlignment="1" applyProtection="1">
      <alignment horizontal="center" vertical="center"/>
      <protection locked="0"/>
    </xf>
    <xf numFmtId="165" fontId="7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5" xfId="0" applyFont="1" applyBorder="1"/>
    <xf numFmtId="0" fontId="7" fillId="2" borderId="30" xfId="0" applyFont="1" applyFill="1" applyBorder="1"/>
    <xf numFmtId="165" fontId="7" fillId="2" borderId="30" xfId="0" applyNumberFormat="1" applyFont="1" applyFill="1" applyBorder="1" applyAlignment="1">
      <alignment horizontal="center" vertical="center"/>
    </xf>
    <xf numFmtId="165" fontId="7" fillId="2" borderId="30" xfId="0" applyNumberFormat="1" applyFont="1" applyFill="1" applyBorder="1" applyAlignment="1">
      <alignment vertical="top"/>
    </xf>
    <xf numFmtId="3" fontId="8" fillId="0" borderId="30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10" fillId="0" borderId="9" xfId="0" applyFont="1" applyBorder="1"/>
    <xf numFmtId="0" fontId="7" fillId="2" borderId="33" xfId="0" applyFont="1" applyFill="1" applyBorder="1"/>
    <xf numFmtId="165" fontId="7" fillId="0" borderId="7" xfId="0" applyNumberFormat="1" applyFont="1" applyBorder="1" applyAlignment="1">
      <alignment horizontal="center" vertical="center"/>
    </xf>
    <xf numFmtId="165" fontId="7" fillId="0" borderId="50" xfId="0" applyNumberFormat="1" applyFont="1" applyBorder="1" applyAlignment="1">
      <alignment vertical="top"/>
    </xf>
    <xf numFmtId="3" fontId="8" fillId="3" borderId="41" xfId="0" applyNumberFormat="1" applyFont="1" applyFill="1" applyBorder="1" applyAlignment="1" applyProtection="1">
      <alignment horizontal="center" vertical="center"/>
      <protection locked="0"/>
    </xf>
    <xf numFmtId="165" fontId="7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34" xfId="0" applyFont="1" applyBorder="1"/>
    <xf numFmtId="0" fontId="10" fillId="0" borderId="23" xfId="0" applyFont="1" applyBorder="1"/>
    <xf numFmtId="3" fontId="8" fillId="0" borderId="36" xfId="0" applyNumberFormat="1" applyFont="1" applyBorder="1" applyAlignment="1" applyProtection="1">
      <alignment horizontal="center" vertical="center"/>
      <protection locked="0"/>
    </xf>
    <xf numFmtId="3" fontId="8" fillId="4" borderId="36" xfId="0" applyNumberFormat="1" applyFont="1" applyFill="1" applyBorder="1" applyAlignment="1">
      <alignment horizontal="center" vertical="center"/>
    </xf>
    <xf numFmtId="3" fontId="8" fillId="4" borderId="37" xfId="0" applyNumberFormat="1" applyFont="1" applyFill="1" applyBorder="1" applyAlignment="1">
      <alignment horizontal="center" vertical="center"/>
    </xf>
    <xf numFmtId="165" fontId="7" fillId="0" borderId="14" xfId="0" applyNumberFormat="1" applyFont="1" applyBorder="1"/>
    <xf numFmtId="165" fontId="8" fillId="3" borderId="35" xfId="0" applyNumberFormat="1" applyFont="1" applyFill="1" applyBorder="1" applyProtection="1">
      <protection locked="0"/>
    </xf>
    <xf numFmtId="165" fontId="7" fillId="0" borderId="11" xfId="0" applyNumberFormat="1" applyFont="1" applyBorder="1" applyAlignment="1">
      <alignment horizontal="center" vertical="center"/>
    </xf>
    <xf numFmtId="0" fontId="7" fillId="0" borderId="19" xfId="0" applyFont="1" applyBorder="1"/>
    <xf numFmtId="165" fontId="7" fillId="0" borderId="52" xfId="0" applyNumberFormat="1" applyFont="1" applyBorder="1" applyAlignment="1">
      <alignment horizontal="center" vertical="center"/>
    </xf>
    <xf numFmtId="165" fontId="7" fillId="0" borderId="21" xfId="0" applyNumberFormat="1" applyFont="1" applyBorder="1"/>
    <xf numFmtId="165" fontId="8" fillId="3" borderId="37" xfId="0" applyNumberFormat="1" applyFont="1" applyFill="1" applyBorder="1" applyProtection="1">
      <protection locked="0"/>
    </xf>
    <xf numFmtId="0" fontId="7" fillId="2" borderId="8" xfId="0" applyFont="1" applyFill="1" applyBorder="1"/>
    <xf numFmtId="165" fontId="7" fillId="0" borderId="30" xfId="0" applyNumberFormat="1" applyFont="1" applyBorder="1"/>
    <xf numFmtId="165" fontId="7" fillId="0" borderId="30" xfId="0" applyNumberFormat="1" applyFont="1" applyBorder="1" applyAlignment="1">
      <alignment vertical="top"/>
    </xf>
    <xf numFmtId="165" fontId="8" fillId="0" borderId="30" xfId="0" applyNumberFormat="1" applyFont="1" applyBorder="1" applyProtection="1">
      <protection locked="0"/>
    </xf>
    <xf numFmtId="0" fontId="7" fillId="0" borderId="23" xfId="2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165" fontId="7" fillId="0" borderId="42" xfId="0" applyNumberFormat="1" applyFont="1" applyBorder="1" applyAlignment="1">
      <alignment horizontal="center" vertical="center"/>
    </xf>
    <xf numFmtId="0" fontId="7" fillId="0" borderId="22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165" fontId="7" fillId="0" borderId="1" xfId="0" applyNumberFormat="1" applyFont="1" applyBorder="1"/>
    <xf numFmtId="165" fontId="8" fillId="3" borderId="36" xfId="0" applyNumberFormat="1" applyFont="1" applyFill="1" applyBorder="1" applyProtection="1">
      <protection locked="0"/>
    </xf>
    <xf numFmtId="0" fontId="7" fillId="2" borderId="4" xfId="0" applyFont="1" applyFill="1" applyBorder="1"/>
    <xf numFmtId="165" fontId="7" fillId="0" borderId="3" xfId="0" applyNumberFormat="1" applyFont="1" applyBorder="1" applyAlignment="1">
      <alignment horizontal="center" vertical="center"/>
    </xf>
    <xf numFmtId="165" fontId="7" fillId="0" borderId="51" xfId="0" applyNumberFormat="1" applyFont="1" applyBorder="1" applyAlignment="1">
      <alignment vertical="top"/>
    </xf>
    <xf numFmtId="3" fontId="8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/>
    </xf>
    <xf numFmtId="0" fontId="7" fillId="0" borderId="4" xfId="2" applyFont="1" applyBorder="1" applyAlignment="1">
      <alignment vertical="center"/>
    </xf>
    <xf numFmtId="166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0" borderId="2" xfId="2" applyFont="1" applyBorder="1" applyAlignment="1">
      <alignment vertical="center"/>
    </xf>
    <xf numFmtId="0" fontId="7" fillId="2" borderId="5" xfId="0" applyFont="1" applyFill="1" applyBorder="1"/>
    <xf numFmtId="165" fontId="7" fillId="0" borderId="26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7" fillId="0" borderId="24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44" xfId="2" applyFont="1" applyBorder="1" applyAlignment="1">
      <alignment vertical="center"/>
    </xf>
    <xf numFmtId="3" fontId="8" fillId="0" borderId="30" xfId="0" applyNumberFormat="1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>
      <alignment vertical="center"/>
    </xf>
    <xf numFmtId="0" fontId="7" fillId="2" borderId="45" xfId="0" applyFont="1" applyFill="1" applyBorder="1"/>
    <xf numFmtId="0" fontId="7" fillId="0" borderId="18" xfId="2" applyFont="1" applyBorder="1" applyAlignment="1">
      <alignment vertical="center"/>
    </xf>
    <xf numFmtId="0" fontId="7" fillId="2" borderId="19" xfId="0" applyFont="1" applyFill="1" applyBorder="1"/>
    <xf numFmtId="165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vertical="top"/>
    </xf>
    <xf numFmtId="3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/>
    </xf>
    <xf numFmtId="0" fontId="7" fillId="2" borderId="31" xfId="0" applyFont="1" applyFill="1" applyBorder="1"/>
    <xf numFmtId="165" fontId="7" fillId="0" borderId="31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vertical="top"/>
    </xf>
    <xf numFmtId="3" fontId="8" fillId="3" borderId="38" xfId="0" applyNumberFormat="1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/>
    <xf numFmtId="165" fontId="7" fillId="0" borderId="52" xfId="0" applyNumberFormat="1" applyFont="1" applyBorder="1" applyAlignment="1">
      <alignment vertical="top"/>
    </xf>
    <xf numFmtId="165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2" applyFont="1" applyAlignment="1">
      <alignment vertical="center"/>
    </xf>
    <xf numFmtId="0" fontId="7" fillId="2" borderId="16" xfId="0" applyFont="1" applyFill="1" applyBorder="1"/>
    <xf numFmtId="0" fontId="10" fillId="0" borderId="46" xfId="2" applyFont="1" applyBorder="1" applyAlignment="1">
      <alignment vertical="center"/>
    </xf>
    <xf numFmtId="165" fontId="7" fillId="0" borderId="11" xfId="0" applyNumberFormat="1" applyFont="1" applyBorder="1" applyAlignment="1">
      <alignment vertical="top"/>
    </xf>
    <xf numFmtId="0" fontId="7" fillId="0" borderId="7" xfId="2" applyFont="1" applyBorder="1" applyAlignment="1">
      <alignment vertical="center"/>
    </xf>
    <xf numFmtId="3" fontId="8" fillId="0" borderId="35" xfId="0" applyNumberFormat="1" applyFont="1" applyBorder="1" applyAlignment="1" applyProtection="1">
      <alignment horizontal="center" vertical="center"/>
      <protection locked="0"/>
    </xf>
    <xf numFmtId="3" fontId="8" fillId="0" borderId="37" xfId="0" applyNumberFormat="1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49" xfId="0" applyNumberFormat="1" applyFont="1" applyFill="1" applyBorder="1" applyAlignment="1">
      <alignment vertical="top"/>
    </xf>
    <xf numFmtId="165" fontId="7" fillId="2" borderId="14" xfId="0" applyNumberFormat="1" applyFont="1" applyFill="1" applyBorder="1" applyAlignment="1">
      <alignment horizontal="center" vertical="center"/>
    </xf>
    <xf numFmtId="165" fontId="7" fillId="2" borderId="47" xfId="0" applyNumberFormat="1" applyFont="1" applyFill="1" applyBorder="1" applyAlignment="1">
      <alignment vertical="top"/>
    </xf>
    <xf numFmtId="165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4" xfId="2" applyFont="1" applyFill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7" fillId="2" borderId="13" xfId="0" applyFont="1" applyFill="1" applyBorder="1"/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2" borderId="39" xfId="0" applyFont="1" applyFill="1" applyBorder="1"/>
    <xf numFmtId="0" fontId="7" fillId="2" borderId="40" xfId="0" applyFont="1" applyFill="1" applyBorder="1"/>
    <xf numFmtId="0" fontId="7" fillId="2" borderId="38" xfId="0" applyFont="1" applyFill="1" applyBorder="1"/>
    <xf numFmtId="0" fontId="7" fillId="2" borderId="25" xfId="2" applyFont="1" applyFill="1" applyBorder="1" applyAlignment="1">
      <alignment vertical="center"/>
    </xf>
    <xf numFmtId="164" fontId="7" fillId="2" borderId="33" xfId="0" applyNumberFormat="1" applyFont="1" applyFill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164" fontId="7" fillId="2" borderId="29" xfId="0" applyNumberFormat="1" applyFont="1" applyFill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53" xfId="0" applyFont="1" applyBorder="1"/>
    <xf numFmtId="0" fontId="7" fillId="0" borderId="54" xfId="0" applyFont="1" applyBorder="1"/>
    <xf numFmtId="0" fontId="7" fillId="2" borderId="28" xfId="0" applyFont="1" applyFill="1" applyBorder="1" applyAlignment="1">
      <alignment horizontal="left"/>
    </xf>
    <xf numFmtId="0" fontId="7" fillId="0" borderId="0" xfId="0" applyFont="1" applyAlignment="1">
      <alignment vertical="center" wrapText="1"/>
    </xf>
    <xf numFmtId="165" fontId="9" fillId="0" borderId="0" xfId="1" applyNumberFormat="1" applyFont="1" applyBorder="1" applyAlignment="1" applyProtection="1"/>
    <xf numFmtId="165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12" fillId="2" borderId="0" xfId="0" applyFont="1" applyFill="1"/>
    <xf numFmtId="165" fontId="12" fillId="2" borderId="0" xfId="0" applyNumberFormat="1" applyFont="1" applyFill="1" applyAlignment="1">
      <alignment vertical="top"/>
    </xf>
    <xf numFmtId="165" fontId="12" fillId="2" borderId="0" xfId="0" applyNumberFormat="1" applyFont="1" applyFill="1"/>
    <xf numFmtId="0" fontId="13" fillId="0" borderId="0" xfId="0" applyFont="1" applyAlignment="1">
      <alignment horizontal="right"/>
    </xf>
    <xf numFmtId="3" fontId="14" fillId="2" borderId="43" xfId="0" applyNumberFormat="1" applyFont="1" applyFill="1" applyBorder="1" applyAlignment="1">
      <alignment horizontal="center" vertical="center"/>
    </xf>
    <xf numFmtId="0" fontId="13" fillId="2" borderId="0" xfId="0" applyFont="1" applyFill="1"/>
    <xf numFmtId="165" fontId="13" fillId="2" borderId="38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Alignment="1">
      <alignment vertical="top"/>
    </xf>
    <xf numFmtId="3" fontId="14" fillId="2" borderId="0" xfId="0" applyNumberFormat="1" applyFont="1" applyFill="1" applyAlignment="1">
      <alignment horizontal="center" vertical="center"/>
    </xf>
    <xf numFmtId="165" fontId="13" fillId="2" borderId="39" xfId="0" applyNumberFormat="1" applyFont="1" applyFill="1" applyBorder="1" applyAlignment="1">
      <alignment horizontal="center" vertical="center"/>
    </xf>
    <xf numFmtId="166" fontId="13" fillId="2" borderId="0" xfId="0" applyNumberFormat="1" applyFont="1" applyFill="1" applyAlignment="1">
      <alignment horizontal="left"/>
    </xf>
    <xf numFmtId="165" fontId="13" fillId="0" borderId="40" xfId="0" applyNumberFormat="1" applyFont="1" applyBorder="1" applyAlignment="1">
      <alignment horizontal="right"/>
    </xf>
    <xf numFmtId="165" fontId="13" fillId="0" borderId="0" xfId="0" applyNumberFormat="1" applyFont="1" applyAlignment="1">
      <alignment vertical="top"/>
    </xf>
    <xf numFmtId="165" fontId="14" fillId="0" borderId="0" xfId="0" applyNumberFormat="1" applyFont="1" applyAlignment="1">
      <alignment horizontal="center"/>
    </xf>
    <xf numFmtId="165" fontId="13" fillId="0" borderId="40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0" fontId="13" fillId="0" borderId="0" xfId="0" applyFont="1"/>
    <xf numFmtId="165" fontId="14" fillId="0" borderId="0" xfId="0" applyNumberFormat="1" applyFont="1"/>
    <xf numFmtId="165" fontId="13" fillId="0" borderId="8" xfId="0" applyNumberFormat="1" applyFont="1" applyBorder="1"/>
    <xf numFmtId="0" fontId="13" fillId="0" borderId="1" xfId="0" applyFont="1" applyBorder="1" applyAlignment="1">
      <alignment horizontal="right"/>
    </xf>
    <xf numFmtId="166" fontId="13" fillId="2" borderId="1" xfId="0" applyNumberFormat="1" applyFont="1" applyFill="1" applyBorder="1"/>
    <xf numFmtId="166" fontId="13" fillId="2" borderId="7" xfId="0" applyNumberFormat="1" applyFont="1" applyFill="1" applyBorder="1"/>
    <xf numFmtId="0" fontId="13" fillId="0" borderId="11" xfId="0" applyFont="1" applyBorder="1" applyAlignment="1">
      <alignment horizontal="right"/>
    </xf>
    <xf numFmtId="166" fontId="13" fillId="2" borderId="10" xfId="0" applyNumberFormat="1" applyFont="1" applyFill="1" applyBorder="1"/>
    <xf numFmtId="0" fontId="13" fillId="2" borderId="10" xfId="0" applyFont="1" applyFill="1" applyBorder="1" applyProtection="1">
      <protection locked="0"/>
    </xf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 applyAlignment="1">
      <alignment horizontal="center"/>
    </xf>
    <xf numFmtId="49" fontId="17" fillId="0" borderId="0" xfId="0" applyNumberFormat="1" applyFont="1"/>
    <xf numFmtId="49" fontId="15" fillId="0" borderId="0" xfId="4" applyNumberFormat="1" applyFont="1" applyAlignment="1">
      <alignment horizontal="left" vertical="center" wrapText="1"/>
    </xf>
    <xf numFmtId="165" fontId="13" fillId="3" borderId="40" xfId="0" applyNumberFormat="1" applyFont="1" applyFill="1" applyBorder="1" applyAlignment="1" applyProtection="1">
      <alignment horizontal="center" vertical="center"/>
      <protection locked="0"/>
    </xf>
    <xf numFmtId="165" fontId="13" fillId="2" borderId="40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left"/>
    </xf>
    <xf numFmtId="165" fontId="7" fillId="0" borderId="23" xfId="0" applyNumberFormat="1" applyFont="1" applyBorder="1" applyAlignment="1">
      <alignment vertical="top"/>
    </xf>
    <xf numFmtId="165" fontId="7" fillId="0" borderId="24" xfId="0" applyNumberFormat="1" applyFont="1" applyBorder="1" applyAlignment="1">
      <alignment vertical="top"/>
    </xf>
    <xf numFmtId="0" fontId="7" fillId="2" borderId="29" xfId="0" applyFont="1" applyFill="1" applyBorder="1" applyAlignment="1">
      <alignment horizontal="left"/>
    </xf>
    <xf numFmtId="165" fontId="7" fillId="0" borderId="25" xfId="0" applyNumberFormat="1" applyFont="1" applyBorder="1" applyAlignment="1">
      <alignment vertical="top"/>
    </xf>
    <xf numFmtId="165" fontId="7" fillId="0" borderId="27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4" fontId="7" fillId="2" borderId="46" xfId="0" applyNumberFormat="1" applyFont="1" applyFill="1" applyBorder="1" applyAlignment="1" applyProtection="1">
      <alignment horizontal="left"/>
      <protection locked="0"/>
    </xf>
    <xf numFmtId="165" fontId="7" fillId="2" borderId="8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right"/>
    </xf>
    <xf numFmtId="0" fontId="13" fillId="2" borderId="55" xfId="0" applyFont="1" applyFill="1" applyBorder="1"/>
    <xf numFmtId="165" fontId="13" fillId="0" borderId="10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6" fillId="0" borderId="0" xfId="0" applyNumberFormat="1" applyFont="1" applyAlignment="1">
      <alignment vertical="center"/>
    </xf>
    <xf numFmtId="49" fontId="1" fillId="0" borderId="0" xfId="0" applyNumberFormat="1" applyFont="1"/>
    <xf numFmtId="1" fontId="16" fillId="0" borderId="0" xfId="0" applyNumberFormat="1" applyFont="1" applyAlignment="1">
      <alignment horizontal="left"/>
    </xf>
    <xf numFmtId="1" fontId="15" fillId="0" borderId="0" xfId="4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16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8" fillId="0" borderId="0" xfId="0" applyNumberFormat="1" applyFont="1" applyAlignment="1">
      <alignment horizontal="left"/>
    </xf>
    <xf numFmtId="0" fontId="19" fillId="0" borderId="0" xfId="0" applyFont="1"/>
    <xf numFmtId="0" fontId="7" fillId="5" borderId="9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/>
    <xf numFmtId="0" fontId="10" fillId="0" borderId="30" xfId="0" applyFont="1" applyBorder="1"/>
    <xf numFmtId="0" fontId="10" fillId="0" borderId="9" xfId="0" applyFont="1" applyBorder="1"/>
    <xf numFmtId="0" fontId="11" fillId="2" borderId="8" xfId="0" applyFont="1" applyFill="1" applyBorder="1"/>
    <xf numFmtId="0" fontId="10" fillId="2" borderId="30" xfId="0" applyFont="1" applyFill="1" applyBorder="1"/>
    <xf numFmtId="0" fontId="7" fillId="0" borderId="30" xfId="0" applyFont="1" applyBorder="1"/>
    <xf numFmtId="0" fontId="7" fillId="0" borderId="9" xfId="0" applyFont="1" applyBorder="1"/>
    <xf numFmtId="0" fontId="7" fillId="2" borderId="30" xfId="0" applyFont="1" applyFill="1" applyBorder="1"/>
    <xf numFmtId="0" fontId="7" fillId="2" borderId="8" xfId="0" applyFont="1" applyFill="1" applyBorder="1"/>
    <xf numFmtId="0" fontId="7" fillId="2" borderId="12" xfId="0" applyFont="1" applyFill="1" applyBorder="1"/>
    <xf numFmtId="0" fontId="7" fillId="0" borderId="31" xfId="0" applyFont="1" applyBorder="1"/>
    <xf numFmtId="0" fontId="7" fillId="0" borderId="32" xfId="0" applyFont="1" applyBorder="1"/>
    <xf numFmtId="0" fontId="10" fillId="2" borderId="9" xfId="0" applyFont="1" applyFill="1" applyBorder="1"/>
    <xf numFmtId="0" fontId="10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</cellXfs>
  <cellStyles count="5"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97</xdr:row>
      <xdr:rowOff>90767</xdr:rowOff>
    </xdr:from>
    <xdr:to>
      <xdr:col>0</xdr:col>
      <xdr:colOff>1535770</xdr:colOff>
      <xdr:row>102</xdr:row>
      <xdr:rowOff>26147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128</xdr:row>
      <xdr:rowOff>136152</xdr:rowOff>
    </xdr:from>
    <xdr:to>
      <xdr:col>0</xdr:col>
      <xdr:colOff>1634101</xdr:colOff>
      <xdr:row>133</xdr:row>
      <xdr:rowOff>34178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149</xdr:row>
      <xdr:rowOff>72278</xdr:rowOff>
    </xdr:from>
    <xdr:to>
      <xdr:col>0</xdr:col>
      <xdr:colOff>1477496</xdr:colOff>
      <xdr:row>153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164</xdr:row>
      <xdr:rowOff>56031</xdr:rowOff>
    </xdr:from>
    <xdr:to>
      <xdr:col>0</xdr:col>
      <xdr:colOff>1792942</xdr:colOff>
      <xdr:row>168</xdr:row>
      <xdr:rowOff>160940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1758768</xdr:colOff>
      <xdr:row>182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356</xdr:row>
      <xdr:rowOff>85725</xdr:rowOff>
    </xdr:from>
    <xdr:to>
      <xdr:col>0</xdr:col>
      <xdr:colOff>1713379</xdr:colOff>
      <xdr:row>362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336</xdr:row>
      <xdr:rowOff>109816</xdr:rowOff>
    </xdr:from>
    <xdr:to>
      <xdr:col>0</xdr:col>
      <xdr:colOff>1281395</xdr:colOff>
      <xdr:row>341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108</xdr:row>
      <xdr:rowOff>47625</xdr:rowOff>
    </xdr:from>
    <xdr:to>
      <xdr:col>0</xdr:col>
      <xdr:colOff>1653147</xdr:colOff>
      <xdr:row>112</xdr:row>
      <xdr:rowOff>133349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144</xdr:row>
      <xdr:rowOff>29136</xdr:rowOff>
    </xdr:from>
    <xdr:to>
      <xdr:col>0</xdr:col>
      <xdr:colOff>1614484</xdr:colOff>
      <xdr:row>148</xdr:row>
      <xdr:rowOff>142876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154</xdr:row>
      <xdr:rowOff>39222</xdr:rowOff>
    </xdr:from>
    <xdr:to>
      <xdr:col>0</xdr:col>
      <xdr:colOff>1524001</xdr:colOff>
      <xdr:row>157</xdr:row>
      <xdr:rowOff>162298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25212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203</xdr:row>
      <xdr:rowOff>44264</xdr:rowOff>
    </xdr:from>
    <xdr:to>
      <xdr:col>0</xdr:col>
      <xdr:colOff>1504950</xdr:colOff>
      <xdr:row>206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260</xdr:row>
      <xdr:rowOff>73958</xdr:rowOff>
    </xdr:from>
    <xdr:to>
      <xdr:col>0</xdr:col>
      <xdr:colOff>944880</xdr:colOff>
      <xdr:row>268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264</xdr:row>
      <xdr:rowOff>87966</xdr:rowOff>
    </xdr:from>
    <xdr:to>
      <xdr:col>0</xdr:col>
      <xdr:colOff>1806137</xdr:colOff>
      <xdr:row>271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279</xdr:row>
      <xdr:rowOff>56590</xdr:rowOff>
    </xdr:from>
    <xdr:to>
      <xdr:col>0</xdr:col>
      <xdr:colOff>1210942</xdr:colOff>
      <xdr:row>284</xdr:row>
      <xdr:rowOff>104774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242</xdr:row>
      <xdr:rowOff>76201</xdr:rowOff>
    </xdr:from>
    <xdr:to>
      <xdr:col>0</xdr:col>
      <xdr:colOff>1638300</xdr:colOff>
      <xdr:row>246</xdr:row>
      <xdr:rowOff>124947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54725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104</xdr:row>
      <xdr:rowOff>28575</xdr:rowOff>
    </xdr:from>
    <xdr:to>
      <xdr:col>0</xdr:col>
      <xdr:colOff>1543050</xdr:colOff>
      <xdr:row>107</xdr:row>
      <xdr:rowOff>152028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135</xdr:row>
      <xdr:rowOff>145677</xdr:rowOff>
    </xdr:from>
    <xdr:to>
      <xdr:col>0</xdr:col>
      <xdr:colOff>1689288</xdr:colOff>
      <xdr:row>141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1642433</xdr:colOff>
      <xdr:row>72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93</xdr:row>
      <xdr:rowOff>38662</xdr:rowOff>
    </xdr:from>
    <xdr:to>
      <xdr:col>0</xdr:col>
      <xdr:colOff>1523999</xdr:colOff>
      <xdr:row>96</xdr:row>
      <xdr:rowOff>124023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113</xdr:row>
      <xdr:rowOff>47625</xdr:rowOff>
    </xdr:from>
    <xdr:to>
      <xdr:col>0</xdr:col>
      <xdr:colOff>1657350</xdr:colOff>
      <xdr:row>117</xdr:row>
      <xdr:rowOff>140073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158</xdr:row>
      <xdr:rowOff>46505</xdr:rowOff>
    </xdr:from>
    <xdr:to>
      <xdr:col>0</xdr:col>
      <xdr:colOff>1801345</xdr:colOff>
      <xdr:row>163</xdr:row>
      <xdr:rowOff>161178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123</xdr:row>
      <xdr:rowOff>19051</xdr:rowOff>
    </xdr:from>
    <xdr:to>
      <xdr:col>0</xdr:col>
      <xdr:colOff>1597470</xdr:colOff>
      <xdr:row>127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169</xdr:row>
      <xdr:rowOff>47625</xdr:rowOff>
    </xdr:from>
    <xdr:to>
      <xdr:col>0</xdr:col>
      <xdr:colOff>1595229</xdr:colOff>
      <xdr:row>173</xdr:row>
      <xdr:rowOff>146488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682878</xdr:colOff>
      <xdr:row>187</xdr:row>
      <xdr:rowOff>57980</xdr:rowOff>
    </xdr:from>
    <xdr:to>
      <xdr:col>0</xdr:col>
      <xdr:colOff>2038790</xdr:colOff>
      <xdr:row>192</xdr:row>
      <xdr:rowOff>152296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78" y="31374523"/>
          <a:ext cx="1355912" cy="92257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227</xdr:row>
      <xdr:rowOff>57150</xdr:rowOff>
    </xdr:from>
    <xdr:to>
      <xdr:col>0</xdr:col>
      <xdr:colOff>1562100</xdr:colOff>
      <xdr:row>231</xdr:row>
      <xdr:rowOff>144446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236</xdr:row>
      <xdr:rowOff>47626</xdr:rowOff>
    </xdr:from>
    <xdr:to>
      <xdr:col>0</xdr:col>
      <xdr:colOff>1485900</xdr:colOff>
      <xdr:row>241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378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347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347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223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285</xdr:row>
      <xdr:rowOff>111068</xdr:rowOff>
    </xdr:from>
    <xdr:to>
      <xdr:col>0</xdr:col>
      <xdr:colOff>1452028</xdr:colOff>
      <xdr:row>288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253</xdr:row>
      <xdr:rowOff>57149</xdr:rowOff>
    </xdr:from>
    <xdr:to>
      <xdr:col>0</xdr:col>
      <xdr:colOff>1890713</xdr:colOff>
      <xdr:row>259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367</xdr:row>
      <xdr:rowOff>142875</xdr:rowOff>
    </xdr:from>
    <xdr:to>
      <xdr:col>0</xdr:col>
      <xdr:colOff>1971676</xdr:colOff>
      <xdr:row>371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97</xdr:row>
      <xdr:rowOff>42864</xdr:rowOff>
    </xdr:from>
    <xdr:to>
      <xdr:col>0</xdr:col>
      <xdr:colOff>1662113</xdr:colOff>
      <xdr:row>102</xdr:row>
      <xdr:rowOff>100015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123</xdr:row>
      <xdr:rowOff>38100</xdr:rowOff>
    </xdr:from>
    <xdr:to>
      <xdr:col>0</xdr:col>
      <xdr:colOff>1557338</xdr:colOff>
      <xdr:row>127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128</xdr:row>
      <xdr:rowOff>80961</xdr:rowOff>
    </xdr:from>
    <xdr:to>
      <xdr:col>0</xdr:col>
      <xdr:colOff>1747838</xdr:colOff>
      <xdr:row>133</xdr:row>
      <xdr:rowOff>138109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149</xdr:row>
      <xdr:rowOff>30162</xdr:rowOff>
    </xdr:from>
    <xdr:to>
      <xdr:col>0</xdr:col>
      <xdr:colOff>1566864</xdr:colOff>
      <xdr:row>153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164</xdr:row>
      <xdr:rowOff>52388</xdr:rowOff>
    </xdr:from>
    <xdr:to>
      <xdr:col>0</xdr:col>
      <xdr:colOff>1809750</xdr:colOff>
      <xdr:row>168</xdr:row>
      <xdr:rowOff>163514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1957388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194</xdr:row>
      <xdr:rowOff>128587</xdr:rowOff>
    </xdr:from>
    <xdr:to>
      <xdr:col>0</xdr:col>
      <xdr:colOff>1790701</xdr:colOff>
      <xdr:row>200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207</xdr:row>
      <xdr:rowOff>41275</xdr:rowOff>
    </xdr:from>
    <xdr:to>
      <xdr:col>0</xdr:col>
      <xdr:colOff>1571626</xdr:colOff>
      <xdr:row>210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218</xdr:row>
      <xdr:rowOff>22222</xdr:rowOff>
    </xdr:from>
    <xdr:to>
      <xdr:col>0</xdr:col>
      <xdr:colOff>1757363</xdr:colOff>
      <xdr:row>222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236</xdr:row>
      <xdr:rowOff>76200</xdr:rowOff>
    </xdr:from>
    <xdr:to>
      <xdr:col>0</xdr:col>
      <xdr:colOff>1814512</xdr:colOff>
      <xdr:row>241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242</xdr:row>
      <xdr:rowOff>23812</xdr:rowOff>
    </xdr:from>
    <xdr:to>
      <xdr:col>0</xdr:col>
      <xdr:colOff>1809173</xdr:colOff>
      <xdr:row>246</xdr:row>
      <xdr:rowOff>142877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247</xdr:row>
      <xdr:rowOff>60323</xdr:rowOff>
    </xdr:from>
    <xdr:to>
      <xdr:col>0</xdr:col>
      <xdr:colOff>1762125</xdr:colOff>
      <xdr:row>252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272</xdr:row>
      <xdr:rowOff>45271</xdr:rowOff>
    </xdr:from>
    <xdr:to>
      <xdr:col>0</xdr:col>
      <xdr:colOff>1724026</xdr:colOff>
      <xdr:row>278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289</xdr:row>
      <xdr:rowOff>85722</xdr:rowOff>
    </xdr:from>
    <xdr:to>
      <xdr:col>0</xdr:col>
      <xdr:colOff>2000252</xdr:colOff>
      <xdr:row>297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314</xdr:row>
      <xdr:rowOff>119927</xdr:rowOff>
    </xdr:from>
    <xdr:to>
      <xdr:col>0</xdr:col>
      <xdr:colOff>1827964</xdr:colOff>
      <xdr:row>321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319</xdr:row>
      <xdr:rowOff>79373</xdr:rowOff>
    </xdr:from>
    <xdr:to>
      <xdr:col>0</xdr:col>
      <xdr:colOff>1371600</xdr:colOff>
      <xdr:row>324</xdr:row>
      <xdr:rowOff>85722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325</xdr:row>
      <xdr:rowOff>104775</xdr:rowOff>
    </xdr:from>
    <xdr:to>
      <xdr:col>0</xdr:col>
      <xdr:colOff>1676400</xdr:colOff>
      <xdr:row>331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356</xdr:row>
      <xdr:rowOff>85725</xdr:rowOff>
    </xdr:from>
    <xdr:to>
      <xdr:col>0</xdr:col>
      <xdr:colOff>1895477</xdr:colOff>
      <xdr:row>363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369</xdr:row>
      <xdr:rowOff>159165</xdr:rowOff>
    </xdr:from>
    <xdr:to>
      <xdr:col>0</xdr:col>
      <xdr:colOff>1079683</xdr:colOff>
      <xdr:row>377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384</xdr:row>
      <xdr:rowOff>96078</xdr:rowOff>
    </xdr:from>
    <xdr:to>
      <xdr:col>0</xdr:col>
      <xdr:colOff>1352759</xdr:colOff>
      <xdr:row>392</xdr:row>
      <xdr:rowOff>93697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232</xdr:row>
      <xdr:rowOff>57150</xdr:rowOff>
    </xdr:from>
    <xdr:to>
      <xdr:col>0</xdr:col>
      <xdr:colOff>1647825</xdr:colOff>
      <xdr:row>235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340</xdr:row>
      <xdr:rowOff>22225</xdr:rowOff>
    </xdr:from>
    <xdr:to>
      <xdr:col>0</xdr:col>
      <xdr:colOff>2019300</xdr:colOff>
      <xdr:row>344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343</xdr:row>
      <xdr:rowOff>28573</xdr:rowOff>
    </xdr:from>
    <xdr:to>
      <xdr:col>0</xdr:col>
      <xdr:colOff>1143001</xdr:colOff>
      <xdr:row>347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407</xdr:row>
      <xdr:rowOff>100012</xdr:rowOff>
    </xdr:from>
    <xdr:to>
      <xdr:col>0</xdr:col>
      <xdr:colOff>1547813</xdr:colOff>
      <xdr:row>413</xdr:row>
      <xdr:rowOff>128588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211</xdr:row>
      <xdr:rowOff>62525</xdr:rowOff>
    </xdr:from>
    <xdr:to>
      <xdr:col>0</xdr:col>
      <xdr:colOff>1479689</xdr:colOff>
      <xdr:row>215</xdr:row>
      <xdr:rowOff>155426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364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306</xdr:row>
      <xdr:rowOff>38100</xdr:rowOff>
    </xdr:from>
    <xdr:to>
      <xdr:col>0</xdr:col>
      <xdr:colOff>1328738</xdr:colOff>
      <xdr:row>308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332</xdr:row>
      <xdr:rowOff>66675</xdr:rowOff>
    </xdr:from>
    <xdr:to>
      <xdr:col>0</xdr:col>
      <xdr:colOff>1273547</xdr:colOff>
      <xdr:row>335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301</xdr:row>
      <xdr:rowOff>66677</xdr:rowOff>
    </xdr:from>
    <xdr:to>
      <xdr:col>0</xdr:col>
      <xdr:colOff>1580999</xdr:colOff>
      <xdr:row>304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309</xdr:row>
      <xdr:rowOff>133351</xdr:rowOff>
    </xdr:from>
    <xdr:to>
      <xdr:col>0</xdr:col>
      <xdr:colOff>1181292</xdr:colOff>
      <xdr:row>314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118</xdr:row>
      <xdr:rowOff>9525</xdr:rowOff>
    </xdr:from>
    <xdr:to>
      <xdr:col>0</xdr:col>
      <xdr:colOff>1628775</xdr:colOff>
      <xdr:row>122</xdr:row>
      <xdr:rowOff>139701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393</xdr:row>
      <xdr:rowOff>47625</xdr:rowOff>
    </xdr:from>
    <xdr:to>
      <xdr:col>0</xdr:col>
      <xdr:colOff>920511</xdr:colOff>
      <xdr:row>399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393</xdr:row>
      <xdr:rowOff>57150</xdr:rowOff>
    </xdr:from>
    <xdr:to>
      <xdr:col>0</xdr:col>
      <xdr:colOff>1849752</xdr:colOff>
      <xdr:row>399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401</xdr:row>
      <xdr:rowOff>47625</xdr:rowOff>
    </xdr:from>
    <xdr:to>
      <xdr:col>0</xdr:col>
      <xdr:colOff>1213515</xdr:colOff>
      <xdr:row>406</xdr:row>
      <xdr:rowOff>34309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401</xdr:row>
      <xdr:rowOff>30162</xdr:rowOff>
    </xdr:from>
    <xdr:to>
      <xdr:col>0</xdr:col>
      <xdr:colOff>2009775</xdr:colOff>
      <xdr:row>405</xdr:row>
      <xdr:rowOff>135910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5"/>
  <sheetViews>
    <sheetView tabSelected="1" zoomScale="115" zoomScaleNormal="115" workbookViewId="0">
      <pane ySplit="6" topLeftCell="A7" activePane="bottomLeft" state="frozen"/>
      <selection pane="bottomLeft" activeCell="H3" sqref="H3"/>
    </sheetView>
  </sheetViews>
  <sheetFormatPr defaultColWidth="9.140625" defaultRowHeight="12.75" x14ac:dyDescent="0.2"/>
  <cols>
    <col min="1" max="1" width="30.7109375" style="1" customWidth="1"/>
    <col min="2" max="2" width="11.140625" style="12" customWidth="1"/>
    <col min="3" max="3" width="9.7109375" style="3" customWidth="1"/>
    <col min="4" max="4" width="9.7109375" style="5" customWidth="1"/>
    <col min="5" max="5" width="7.28515625" style="6" customWidth="1"/>
    <col min="6" max="6" width="11.85546875" style="3" customWidth="1"/>
    <col min="7" max="7" width="5.5703125" style="2" customWidth="1"/>
    <col min="8" max="8" width="53.5703125" style="1" customWidth="1"/>
    <col min="9" max="9" width="6.5703125" style="9" hidden="1" customWidth="1"/>
    <col min="10" max="10" width="7" style="10" hidden="1" customWidth="1"/>
    <col min="11" max="11" width="11.140625" style="1" hidden="1" customWidth="1"/>
    <col min="12" max="12" width="9.140625" style="1" hidden="1" customWidth="1"/>
    <col min="13" max="16384" width="9.140625" style="1"/>
  </cols>
  <sheetData>
    <row r="1" spans="1:11" x14ac:dyDescent="0.2">
      <c r="A1" s="1" t="s">
        <v>0</v>
      </c>
      <c r="B1" s="4"/>
      <c r="F1" s="165"/>
      <c r="G1" s="168"/>
      <c r="H1" s="8" t="s">
        <v>1555</v>
      </c>
    </row>
    <row r="2" spans="1:11" ht="13.5" thickBot="1" x14ac:dyDescent="0.25">
      <c r="A2" s="11" t="s">
        <v>1</v>
      </c>
      <c r="F2" s="165"/>
      <c r="G2" s="48" t="s">
        <v>2</v>
      </c>
      <c r="H2" s="211">
        <v>44927</v>
      </c>
    </row>
    <row r="3" spans="1:11" ht="13.5" thickBot="1" x14ac:dyDescent="0.25">
      <c r="A3" s="1" t="s">
        <v>3</v>
      </c>
      <c r="C3" s="13"/>
      <c r="D3" s="14"/>
      <c r="E3" s="15"/>
      <c r="F3" s="212"/>
      <c r="G3" s="213" t="s">
        <v>4</v>
      </c>
      <c r="H3" s="227"/>
    </row>
    <row r="4" spans="1:11" x14ac:dyDescent="0.2">
      <c r="A4" s="1" t="s">
        <v>5</v>
      </c>
      <c r="B4" s="4"/>
      <c r="C4" s="16"/>
      <c r="D4" s="17"/>
      <c r="E4" s="15" t="s">
        <v>6</v>
      </c>
      <c r="F4" s="166"/>
      <c r="G4" s="1"/>
      <c r="H4" s="167"/>
    </row>
    <row r="5" spans="1:11" x14ac:dyDescent="0.2">
      <c r="A5" s="226" t="s">
        <v>1556</v>
      </c>
      <c r="B5" s="4"/>
      <c r="C5" s="16" t="s">
        <v>7</v>
      </c>
      <c r="D5" s="17" t="s">
        <v>8</v>
      </c>
      <c r="E5" s="18" t="s">
        <v>9</v>
      </c>
      <c r="F5" s="19"/>
      <c r="G5" s="2" t="s">
        <v>10</v>
      </c>
    </row>
    <row r="6" spans="1:11" ht="13.5" thickBot="1" x14ac:dyDescent="0.25">
      <c r="B6" s="12" t="s">
        <v>11</v>
      </c>
      <c r="C6" s="16" t="s">
        <v>12</v>
      </c>
      <c r="D6" s="17" t="s">
        <v>13</v>
      </c>
      <c r="E6" s="20" t="s">
        <v>14</v>
      </c>
      <c r="F6" s="19" t="s">
        <v>15</v>
      </c>
      <c r="G6" s="2" t="s">
        <v>16</v>
      </c>
      <c r="H6" s="21"/>
      <c r="I6" s="9" t="s">
        <v>17</v>
      </c>
      <c r="J6" s="10" t="s">
        <v>15</v>
      </c>
      <c r="K6" s="1" t="s">
        <v>18</v>
      </c>
    </row>
    <row r="7" spans="1:11" x14ac:dyDescent="0.2">
      <c r="A7" s="22"/>
      <c r="B7" s="23" t="s">
        <v>19</v>
      </c>
      <c r="C7" s="24">
        <f>IFERROR(VLOOKUP(B7,Sheet2!A:C,3,FALSE),0)</f>
        <v>39.47</v>
      </c>
      <c r="D7" s="25">
        <f>IFERROR(VLOOKUP(B7,Sheet2!A:E,4,FALSE),0)</f>
        <v>25.66</v>
      </c>
      <c r="E7" s="26"/>
      <c r="F7" s="27">
        <f>D7*E7</f>
        <v>0</v>
      </c>
      <c r="G7" s="28" t="s">
        <v>20</v>
      </c>
      <c r="H7" s="29" t="str">
        <f>IFERROR(VLOOKUP(B7,Sheet2!A:C,2,FALSE),0)</f>
        <v>BLUE ALUMINUM PIPE (19FT 2 INCH) EACH   20MM OD</v>
      </c>
      <c r="I7" s="30">
        <f>IFERROR(VLOOKUP(B7,Sheet2!A:E,5,FALSE),0)</f>
        <v>3</v>
      </c>
      <c r="J7" s="31">
        <f>I7*E7</f>
        <v>0</v>
      </c>
      <c r="K7" s="3">
        <f>E7*C7</f>
        <v>0</v>
      </c>
    </row>
    <row r="8" spans="1:11" x14ac:dyDescent="0.2">
      <c r="A8" s="32"/>
      <c r="B8" s="33" t="s">
        <v>21</v>
      </c>
      <c r="C8" s="34">
        <f>IFERROR(VLOOKUP(B8,Sheet2!A:C,3,FALSE),0)</f>
        <v>61.4</v>
      </c>
      <c r="D8" s="35">
        <f>IFERROR(VLOOKUP(B8,Sheet2!A:E,4,FALSE),0)</f>
        <v>39.909999999999997</v>
      </c>
      <c r="E8" s="36"/>
      <c r="F8" s="37">
        <f t="shared" ref="F8:F22" si="0">D8*E8</f>
        <v>0</v>
      </c>
      <c r="G8" s="38" t="s">
        <v>22</v>
      </c>
      <c r="H8" s="39" t="str">
        <f>IFERROR(VLOOKUP(B8,Sheet2!A:C,2,FALSE),0)</f>
        <v>BLUE ALUMINUM PIPE (19FT 2 INCH) EACH   25MM OD</v>
      </c>
      <c r="I8" s="30">
        <f>IFERROR(VLOOKUP(B8,Sheet2!A:E,5,FALSE),0)</f>
        <v>4.2</v>
      </c>
      <c r="J8" s="31">
        <f t="shared" ref="J8:J71" si="1">I8*E8</f>
        <v>0</v>
      </c>
      <c r="K8" s="3">
        <f t="shared" ref="K8:K71" si="2">E8*C8</f>
        <v>0</v>
      </c>
    </row>
    <row r="9" spans="1:11" x14ac:dyDescent="0.2">
      <c r="A9" s="32"/>
      <c r="B9" s="33" t="s">
        <v>23</v>
      </c>
      <c r="C9" s="40">
        <f>IFERROR(VLOOKUP(B9,Sheet2!A:C,3,FALSE),0)</f>
        <v>89.97</v>
      </c>
      <c r="D9" s="41">
        <f>IFERROR(VLOOKUP(B9,Sheet2!A:E,4,FALSE),0)</f>
        <v>58.48</v>
      </c>
      <c r="E9" s="36"/>
      <c r="F9" s="37">
        <f t="shared" si="0"/>
        <v>0</v>
      </c>
      <c r="G9" s="38" t="s">
        <v>24</v>
      </c>
      <c r="H9" s="39" t="str">
        <f>IFERROR(VLOOKUP(B9,Sheet2!A:C,2,FALSE),0)</f>
        <v>BLUE ALUMINUM PIPE (19FT 2 INCH) EACH   40MM OD</v>
      </c>
      <c r="I9" s="30">
        <f>IFERROR(VLOOKUP(B9,Sheet2!A:E,5,FALSE),0)</f>
        <v>8.4</v>
      </c>
      <c r="J9" s="31">
        <f t="shared" si="1"/>
        <v>0</v>
      </c>
      <c r="K9" s="3">
        <f t="shared" si="2"/>
        <v>0</v>
      </c>
    </row>
    <row r="10" spans="1:11" x14ac:dyDescent="0.2">
      <c r="A10" s="32"/>
      <c r="B10" s="33" t="s">
        <v>25</v>
      </c>
      <c r="C10" s="34">
        <f>IFERROR(VLOOKUP(B10,Sheet2!A:C,3,FALSE),0)</f>
        <v>118.24</v>
      </c>
      <c r="D10" s="35">
        <f>IFERROR(VLOOKUP(B10,Sheet2!A:E,4,FALSE),0)</f>
        <v>76.86</v>
      </c>
      <c r="E10" s="36"/>
      <c r="F10" s="37">
        <f t="shared" si="0"/>
        <v>0</v>
      </c>
      <c r="G10" s="38" t="s">
        <v>26</v>
      </c>
      <c r="H10" s="39" t="str">
        <f>IFERROR(VLOOKUP(B10,Sheet2!A:C,2,FALSE),0)</f>
        <v>BLUE ALUMINUM PIPE (19FT 2 INCH) EACH   50MM OD</v>
      </c>
      <c r="I10" s="30">
        <f>IFERROR(VLOOKUP(B10,Sheet2!A:E,5,FALSE),0)</f>
        <v>10.6</v>
      </c>
      <c r="J10" s="31">
        <f t="shared" si="1"/>
        <v>0</v>
      </c>
      <c r="K10" s="3">
        <f t="shared" si="2"/>
        <v>0</v>
      </c>
    </row>
    <row r="11" spans="1:11" x14ac:dyDescent="0.2">
      <c r="A11" s="32"/>
      <c r="B11" s="33" t="s">
        <v>27</v>
      </c>
      <c r="C11" s="34">
        <f>IFERROR(VLOOKUP(B11,Sheet2!A:C,3,FALSE),0)</f>
        <v>245.94</v>
      </c>
      <c r="D11" s="35">
        <f>IFERROR(VLOOKUP(B11,Sheet2!A:E,4,FALSE),0)</f>
        <v>159.86000000000001</v>
      </c>
      <c r="E11" s="36"/>
      <c r="F11" s="37">
        <f t="shared" si="0"/>
        <v>0</v>
      </c>
      <c r="G11" s="38" t="s">
        <v>28</v>
      </c>
      <c r="H11" s="39" t="str">
        <f>IFERROR(VLOOKUP(B11,Sheet2!A:C,2,FALSE),0)</f>
        <v>BLUE ALUMINUM PIPE (19FT 2 INCH) EACH   80MM OD</v>
      </c>
      <c r="I11" s="30">
        <f>IFERROR(VLOOKUP(B11,Sheet2!A:E,5,FALSE),0)</f>
        <v>22.5</v>
      </c>
      <c r="J11" s="31">
        <f t="shared" si="1"/>
        <v>0</v>
      </c>
      <c r="K11" s="3">
        <f t="shared" si="2"/>
        <v>0</v>
      </c>
    </row>
    <row r="12" spans="1:11" x14ac:dyDescent="0.2">
      <c r="A12" s="32"/>
      <c r="B12" s="33"/>
      <c r="C12" s="34">
        <f>IFERROR(VLOOKUP(B12,Sheet2!A:C,3,FALSE),0)</f>
        <v>0</v>
      </c>
      <c r="D12" s="35">
        <f>IFERROR(VLOOKUP(B12,Sheet2!A:E,4,FALSE),0)</f>
        <v>0</v>
      </c>
      <c r="E12" s="36"/>
      <c r="F12" s="37">
        <f t="shared" si="0"/>
        <v>0</v>
      </c>
      <c r="G12" s="38"/>
      <c r="H12" s="39">
        <f>IFERROR(VLOOKUP(B12,Sheet2!A:C,2,FALSE),0)</f>
        <v>0</v>
      </c>
      <c r="I12" s="30">
        <f>IFERROR(VLOOKUP(B12,Sheet2!A:E,5,FALSE),0)</f>
        <v>0</v>
      </c>
      <c r="J12" s="31">
        <f t="shared" si="1"/>
        <v>0</v>
      </c>
      <c r="K12" s="3">
        <f t="shared" si="2"/>
        <v>0</v>
      </c>
    </row>
    <row r="13" spans="1:11" x14ac:dyDescent="0.2">
      <c r="A13" s="32"/>
      <c r="B13" s="42" t="s">
        <v>29</v>
      </c>
      <c r="C13" s="34">
        <f>IFERROR(VLOOKUP(B13,Sheet2!A:C,3,FALSE),0)</f>
        <v>20.72</v>
      </c>
      <c r="D13" s="35">
        <f>IFERROR(VLOOKUP(B13,Sheet2!A:E,4,FALSE),0)</f>
        <v>13.47</v>
      </c>
      <c r="E13" s="36"/>
      <c r="F13" s="37">
        <f t="shared" si="0"/>
        <v>0</v>
      </c>
      <c r="G13" s="38" t="s">
        <v>20</v>
      </c>
      <c r="H13" s="39" t="str">
        <f>IFERROR(VLOOKUP(B13,Sheet2!A:C,2,FALSE),0)</f>
        <v>BLUE ALUMINUM PIPE (7FT 6INCH)  EACH    20MM OD</v>
      </c>
      <c r="I13" s="30">
        <f>IFERROR(VLOOKUP(B13,Sheet2!A:E,5,FALSE),0)</f>
        <v>1.3</v>
      </c>
      <c r="J13" s="31">
        <f t="shared" si="1"/>
        <v>0</v>
      </c>
      <c r="K13" s="3">
        <f t="shared" si="2"/>
        <v>0</v>
      </c>
    </row>
    <row r="14" spans="1:11" x14ac:dyDescent="0.2">
      <c r="A14" s="32"/>
      <c r="B14" s="42" t="s">
        <v>30</v>
      </c>
      <c r="C14" s="34">
        <f>IFERROR(VLOOKUP(B14,Sheet2!A:C,3,FALSE),0)</f>
        <v>32.24</v>
      </c>
      <c r="D14" s="35">
        <f>IFERROR(VLOOKUP(B14,Sheet2!A:E,4,FALSE),0)</f>
        <v>20.96</v>
      </c>
      <c r="E14" s="36"/>
      <c r="F14" s="37">
        <f t="shared" si="0"/>
        <v>0</v>
      </c>
      <c r="G14" s="38" t="s">
        <v>22</v>
      </c>
      <c r="H14" s="39" t="str">
        <f>IFERROR(VLOOKUP(B14,Sheet2!A:C,2,FALSE),0)</f>
        <v>BLUE ALUMINUM PIPE (7FT 6INCH)  EACH    25MM OD</v>
      </c>
      <c r="I14" s="30">
        <f>IFERROR(VLOOKUP(B14,Sheet2!A:E,5,FALSE),0)</f>
        <v>1.5</v>
      </c>
      <c r="J14" s="31">
        <f t="shared" si="1"/>
        <v>0</v>
      </c>
      <c r="K14" s="3">
        <f t="shared" si="2"/>
        <v>0</v>
      </c>
    </row>
    <row r="15" spans="1:11" x14ac:dyDescent="0.2">
      <c r="A15" s="32"/>
      <c r="B15" s="42" t="s">
        <v>31</v>
      </c>
      <c r="C15" s="34">
        <f>IFERROR(VLOOKUP(B15,Sheet2!A:C,3,FALSE),0)</f>
        <v>47.23</v>
      </c>
      <c r="D15" s="35">
        <f>IFERROR(VLOOKUP(B15,Sheet2!A:E,4,FALSE),0)</f>
        <v>30.7</v>
      </c>
      <c r="E15" s="36"/>
      <c r="F15" s="37">
        <f t="shared" si="0"/>
        <v>0</v>
      </c>
      <c r="G15" s="38" t="s">
        <v>24</v>
      </c>
      <c r="H15" s="39" t="str">
        <f>IFERROR(VLOOKUP(B15,Sheet2!A:C,2,FALSE),0)</f>
        <v>BLUE ALUMINUM PIPE (7FT 6INCH)  EACH    40MM OD</v>
      </c>
      <c r="I15" s="30">
        <f>IFERROR(VLOOKUP(B15,Sheet2!A:E,5,FALSE),0)</f>
        <v>4</v>
      </c>
      <c r="J15" s="31">
        <f t="shared" si="1"/>
        <v>0</v>
      </c>
      <c r="K15" s="3">
        <f t="shared" si="2"/>
        <v>0</v>
      </c>
    </row>
    <row r="16" spans="1:11" x14ac:dyDescent="0.2">
      <c r="A16" s="32"/>
      <c r="B16" s="42"/>
      <c r="C16" s="34">
        <f>IFERROR(VLOOKUP(B16,Sheet2!A:C,3,FALSE),0)</f>
        <v>0</v>
      </c>
      <c r="D16" s="35">
        <f>IFERROR(VLOOKUP(B16,Sheet2!A:E,4,FALSE),0)</f>
        <v>0</v>
      </c>
      <c r="E16" s="36"/>
      <c r="F16" s="37">
        <f t="shared" si="0"/>
        <v>0</v>
      </c>
      <c r="G16" s="38"/>
      <c r="H16" s="39">
        <f>IFERROR(VLOOKUP(B16,Sheet2!A:C,2,FALSE),0)</f>
        <v>0</v>
      </c>
      <c r="I16" s="30">
        <f>IFERROR(VLOOKUP(B16,Sheet2!A:E,5,FALSE),0)</f>
        <v>0</v>
      </c>
      <c r="J16" s="31">
        <f t="shared" si="1"/>
        <v>0</v>
      </c>
      <c r="K16" s="3">
        <f t="shared" si="2"/>
        <v>0</v>
      </c>
    </row>
    <row r="17" spans="1:15" x14ac:dyDescent="0.2">
      <c r="A17" s="32"/>
      <c r="B17" s="33" t="s">
        <v>32</v>
      </c>
      <c r="C17" s="34">
        <f>IFERROR(VLOOKUP(B17,Sheet2!A:C,3,FALSE),0)</f>
        <v>40.65</v>
      </c>
      <c r="D17" s="35">
        <f>IFERROR(VLOOKUP(B17,Sheet2!A:E,4,FALSE),0)</f>
        <v>26.42</v>
      </c>
      <c r="E17" s="36"/>
      <c r="F17" s="37">
        <f t="shared" si="0"/>
        <v>0</v>
      </c>
      <c r="G17" s="38" t="s">
        <v>20</v>
      </c>
      <c r="H17" s="39" t="str">
        <f>IFERROR(VLOOKUP(B17,Sheet2!A:C,2,FALSE),0)</f>
        <v>GREEN ALUMINUM PIPE (19FT 2 INCH) EACH   20MM OD</v>
      </c>
      <c r="I17" s="30">
        <f>IFERROR(VLOOKUP(B17,Sheet2!A:E,5,FALSE),0)</f>
        <v>3</v>
      </c>
      <c r="J17" s="31">
        <f t="shared" si="1"/>
        <v>0</v>
      </c>
      <c r="K17" s="3">
        <f t="shared" si="2"/>
        <v>0</v>
      </c>
    </row>
    <row r="18" spans="1:15" x14ac:dyDescent="0.2">
      <c r="A18" s="32"/>
      <c r="B18" s="33" t="s">
        <v>33</v>
      </c>
      <c r="C18" s="34">
        <f>IFERROR(VLOOKUP(B18,Sheet2!A:C,3,FALSE),0)</f>
        <v>63.24</v>
      </c>
      <c r="D18" s="35">
        <f>IFERROR(VLOOKUP(B18,Sheet2!A:E,4,FALSE),0)</f>
        <v>41.11</v>
      </c>
      <c r="E18" s="36"/>
      <c r="F18" s="37">
        <f t="shared" si="0"/>
        <v>0</v>
      </c>
      <c r="G18" s="38" t="s">
        <v>22</v>
      </c>
      <c r="H18" s="39" t="str">
        <f>IFERROR(VLOOKUP(B18,Sheet2!A:C,2,FALSE),0)</f>
        <v>GREEN ALUMINUM PIPE (19FT 2 INCH) EACH   25MM OD</v>
      </c>
      <c r="I18" s="30">
        <f>IFERROR(VLOOKUP(B18,Sheet2!A:E,5,FALSE),0)</f>
        <v>4.2</v>
      </c>
      <c r="J18" s="31">
        <f t="shared" si="1"/>
        <v>0</v>
      </c>
      <c r="K18" s="3">
        <f t="shared" si="2"/>
        <v>0</v>
      </c>
    </row>
    <row r="19" spans="1:15" x14ac:dyDescent="0.2">
      <c r="A19" s="32"/>
      <c r="B19" s="33" t="s">
        <v>34</v>
      </c>
      <c r="C19" s="40">
        <f>IFERROR(VLOOKUP(B19,Sheet2!A:C,3,FALSE),0)</f>
        <v>92.67</v>
      </c>
      <c r="D19" s="41">
        <f>IFERROR(VLOOKUP(B19,Sheet2!A:E,4,FALSE),0)</f>
        <v>60.24</v>
      </c>
      <c r="E19" s="36"/>
      <c r="F19" s="37">
        <f t="shared" si="0"/>
        <v>0</v>
      </c>
      <c r="G19" s="38" t="s">
        <v>24</v>
      </c>
      <c r="H19" s="39" t="str">
        <f>IFERROR(VLOOKUP(B19,Sheet2!A:C,2,FALSE),0)</f>
        <v>GREEN ALUMINUM PIPE (19FT 2 INCH) EACH   40MM OD</v>
      </c>
      <c r="I19" s="30">
        <f>IFERROR(VLOOKUP(B19,Sheet2!A:E,5,FALSE),0)</f>
        <v>8.4</v>
      </c>
      <c r="J19" s="31">
        <f t="shared" si="1"/>
        <v>0</v>
      </c>
      <c r="K19" s="3">
        <f t="shared" si="2"/>
        <v>0</v>
      </c>
    </row>
    <row r="20" spans="1:15" x14ac:dyDescent="0.2">
      <c r="A20" s="32"/>
      <c r="B20" s="33" t="s">
        <v>35</v>
      </c>
      <c r="C20" s="34">
        <f>IFERROR(VLOOKUP(B20,Sheet2!A:C,3,FALSE),0)</f>
        <v>121.79</v>
      </c>
      <c r="D20" s="35">
        <f>IFERROR(VLOOKUP(B20,Sheet2!A:E,4,FALSE),0)</f>
        <v>79.16</v>
      </c>
      <c r="E20" s="36"/>
      <c r="F20" s="37">
        <f t="shared" si="0"/>
        <v>0</v>
      </c>
      <c r="G20" s="38" t="s">
        <v>26</v>
      </c>
      <c r="H20" s="39" t="str">
        <f>IFERROR(VLOOKUP(B20,Sheet2!A:C,2,FALSE),0)</f>
        <v>GREEN ALUMINUM PIPE (19FT 2 INCH) EACH   50MM OD</v>
      </c>
      <c r="I20" s="30">
        <f>IFERROR(VLOOKUP(B20,Sheet2!A:E,5,FALSE),0)</f>
        <v>10.6</v>
      </c>
      <c r="J20" s="31">
        <f t="shared" si="1"/>
        <v>0</v>
      </c>
      <c r="K20" s="3">
        <f t="shared" si="2"/>
        <v>0</v>
      </c>
    </row>
    <row r="21" spans="1:15" x14ac:dyDescent="0.2">
      <c r="A21" s="32"/>
      <c r="B21" s="33" t="s">
        <v>36</v>
      </c>
      <c r="C21" s="34">
        <f>IFERROR(VLOOKUP(B21,Sheet2!A:C,3,FALSE),0)</f>
        <v>424.94</v>
      </c>
      <c r="D21" s="35">
        <f>IFERROR(VLOOKUP(B21,Sheet2!A:E,4,FALSE),0)</f>
        <v>276.20999999999998</v>
      </c>
      <c r="E21" s="36"/>
      <c r="F21" s="37">
        <f t="shared" si="0"/>
        <v>0</v>
      </c>
      <c r="G21" s="38" t="s">
        <v>37</v>
      </c>
      <c r="H21" s="39" t="str">
        <f>IFERROR(VLOOKUP(B21,Sheet2!A:C,2,FALSE),0)</f>
        <v>BLUE ALUMINUM PIPE (19FT 2 INCH) EACH   102MM OD</v>
      </c>
      <c r="I21" s="30">
        <f>IFERROR(VLOOKUP(B21,Sheet2!A:E,5,FALSE),0)</f>
        <v>33.200000000000003</v>
      </c>
      <c r="J21" s="31">
        <f t="shared" si="1"/>
        <v>0</v>
      </c>
      <c r="K21" s="3">
        <f t="shared" si="2"/>
        <v>0</v>
      </c>
    </row>
    <row r="22" spans="1:15" ht="13.5" thickBot="1" x14ac:dyDescent="0.25">
      <c r="A22" s="43"/>
      <c r="B22" s="33" t="s">
        <v>38</v>
      </c>
      <c r="C22" s="34">
        <f>IFERROR(VLOOKUP(B22,Sheet2!A:C,3,FALSE),0)</f>
        <v>834.94</v>
      </c>
      <c r="D22" s="35">
        <f>IFERROR(VLOOKUP(B22,Sheet2!A:E,4,FALSE),0)</f>
        <v>542.71</v>
      </c>
      <c r="E22" s="36"/>
      <c r="F22" s="37">
        <f t="shared" si="0"/>
        <v>0</v>
      </c>
      <c r="G22" s="38" t="s">
        <v>39</v>
      </c>
      <c r="H22" s="39" t="str">
        <f>IFERROR(VLOOKUP(B22,Sheet2!A:C,2,FALSE),0)</f>
        <v>BLUE ALUMINUM PIPE (19FT 2 INCH) EACH   153MM OD</v>
      </c>
      <c r="I22" s="30">
        <f>IFERROR(VLOOKUP(B22,Sheet2!A:E,5,FALSE),0)</f>
        <v>64.2</v>
      </c>
      <c r="J22" s="31">
        <f t="shared" si="1"/>
        <v>0</v>
      </c>
      <c r="K22" s="3">
        <f t="shared" si="2"/>
        <v>0</v>
      </c>
    </row>
    <row r="23" spans="1:15" ht="13.5" thickBot="1" x14ac:dyDescent="0.25">
      <c r="A23" s="44" t="s">
        <v>40</v>
      </c>
      <c r="B23" s="228" t="s">
        <v>41</v>
      </c>
      <c r="C23" s="233"/>
      <c r="D23" s="233"/>
      <c r="E23" s="233"/>
      <c r="F23" s="233"/>
      <c r="G23" s="233"/>
      <c r="H23" s="234"/>
      <c r="I23" s="30">
        <f>IFERROR(VLOOKUP(B23,Sheet2!A:E,5,FALSE),0)</f>
        <v>0</v>
      </c>
      <c r="J23" s="31">
        <f t="shared" si="1"/>
        <v>0</v>
      </c>
      <c r="K23" s="3">
        <f t="shared" si="2"/>
        <v>0</v>
      </c>
    </row>
    <row r="24" spans="1:15" x14ac:dyDescent="0.2">
      <c r="A24" s="45"/>
      <c r="B24" s="46" t="s">
        <v>42</v>
      </c>
      <c r="C24" s="24">
        <f>IFERROR(VLOOKUP(B24,Sheet2!A:C,3,FALSE),0)</f>
        <v>18.489999999999998</v>
      </c>
      <c r="D24" s="25">
        <f>IFERROR(VLOOKUP(B24,Sheet2!A:E,4,FALSE),0)</f>
        <v>12.02</v>
      </c>
      <c r="E24" s="26"/>
      <c r="F24" s="27">
        <f t="shared" ref="F24:F48" si="3">D24*E24</f>
        <v>0</v>
      </c>
      <c r="G24" s="28" t="s">
        <v>20</v>
      </c>
      <c r="H24" s="47" t="str">
        <f>IFERROR(VLOOKUP(B24,Sheet2!A:C,2,FALSE),0)</f>
        <v>PIPE CLIP  10 PACK     THRU HOLE, OR USE 5/16 THREADED ROD</v>
      </c>
      <c r="I24" s="30">
        <f>IFERROR(VLOOKUP(B24,Sheet2!A:E,5,FALSE),0)</f>
        <v>0.44</v>
      </c>
      <c r="J24" s="31">
        <f t="shared" si="1"/>
        <v>0</v>
      </c>
      <c r="K24" s="3">
        <f t="shared" si="2"/>
        <v>0</v>
      </c>
    </row>
    <row r="25" spans="1:15" x14ac:dyDescent="0.2">
      <c r="A25" s="48"/>
      <c r="B25" s="42" t="s">
        <v>43</v>
      </c>
      <c r="C25" s="34">
        <f>IFERROR(VLOOKUP(B25,Sheet2!A:C,3,FALSE),0)</f>
        <v>21.99</v>
      </c>
      <c r="D25" s="35">
        <f>IFERROR(VLOOKUP(B25,Sheet2!A:E,4,FALSE),0)</f>
        <v>14.29</v>
      </c>
      <c r="E25" s="36"/>
      <c r="F25" s="37">
        <f t="shared" si="3"/>
        <v>0</v>
      </c>
      <c r="G25" s="38" t="s">
        <v>22</v>
      </c>
      <c r="H25" s="49" t="str">
        <f>IFERROR(VLOOKUP(B25,Sheet2!A:C,2,FALSE),0)</f>
        <v>PIPE CLIP  10 PACK     THRU HOLE, OR USE 5/16 THREADED ROD</v>
      </c>
      <c r="I25" s="30">
        <f>IFERROR(VLOOKUP(B25,Sheet2!A:E,5,FALSE),0)</f>
        <v>0.5</v>
      </c>
      <c r="J25" s="31">
        <f t="shared" si="1"/>
        <v>0</v>
      </c>
      <c r="K25" s="3">
        <f t="shared" si="2"/>
        <v>0</v>
      </c>
    </row>
    <row r="26" spans="1:15" x14ac:dyDescent="0.2">
      <c r="A26" s="45"/>
      <c r="B26" s="42" t="s">
        <v>44</v>
      </c>
      <c r="C26" s="34">
        <f>IFERROR(VLOOKUP(B26,Sheet2!A:C,3,FALSE),0)</f>
        <v>34.590000000000003</v>
      </c>
      <c r="D26" s="35">
        <f>IFERROR(VLOOKUP(B26,Sheet2!A:E,4,FALSE),0)</f>
        <v>22.48</v>
      </c>
      <c r="E26" s="36"/>
      <c r="F26" s="37">
        <f t="shared" si="3"/>
        <v>0</v>
      </c>
      <c r="G26" s="38" t="s">
        <v>24</v>
      </c>
      <c r="H26" s="49" t="str">
        <f>IFERROR(VLOOKUP(B26,Sheet2!A:C,2,FALSE),0)</f>
        <v>PIPE CLIP  10 PACK     THRU HOLE, OR USE 5/16 THREADED ROD</v>
      </c>
      <c r="I26" s="30">
        <f>IFERROR(VLOOKUP(B26,Sheet2!A:E,5,FALSE),0)</f>
        <v>1.81</v>
      </c>
      <c r="J26" s="31">
        <f t="shared" si="1"/>
        <v>0</v>
      </c>
      <c r="K26" s="3">
        <f t="shared" si="2"/>
        <v>0</v>
      </c>
    </row>
    <row r="27" spans="1:15" x14ac:dyDescent="0.2">
      <c r="A27" s="45"/>
      <c r="B27" s="42" t="s">
        <v>45</v>
      </c>
      <c r="C27" s="34">
        <f>IFERROR(VLOOKUP(B27,Sheet2!A:C,3,FALSE),0)</f>
        <v>43.95</v>
      </c>
      <c r="D27" s="35">
        <f>IFERROR(VLOOKUP(B27,Sheet2!A:E,4,FALSE),0)</f>
        <v>28.57</v>
      </c>
      <c r="E27" s="36"/>
      <c r="F27" s="37">
        <f t="shared" si="3"/>
        <v>0</v>
      </c>
      <c r="G27" s="38" t="s">
        <v>26</v>
      </c>
      <c r="H27" s="49" t="str">
        <f>IFERROR(VLOOKUP(B27,Sheet2!A:C,2,FALSE),0)</f>
        <v>PIPE CLIP  10 PACK     THRU HOLE, OR USE 5/16 THREADED ROD</v>
      </c>
      <c r="I27" s="30">
        <f>IFERROR(VLOOKUP(B27,Sheet2!A:E,5,FALSE),0)</f>
        <v>2.31</v>
      </c>
      <c r="J27" s="31">
        <f t="shared" si="1"/>
        <v>0</v>
      </c>
      <c r="K27" s="3">
        <f t="shared" si="2"/>
        <v>0</v>
      </c>
    </row>
    <row r="28" spans="1:15" x14ac:dyDescent="0.2">
      <c r="A28" s="45"/>
      <c r="B28" s="42" t="s">
        <v>46</v>
      </c>
      <c r="C28" s="34">
        <f>IFERROR(VLOOKUP(B28,Sheet2!A:C,3,FALSE),0)</f>
        <v>6.95</v>
      </c>
      <c r="D28" s="35">
        <f>IFERROR(VLOOKUP(B28,Sheet2!A:E,4,FALSE),0)</f>
        <v>4.5199999999999996</v>
      </c>
      <c r="E28" s="36"/>
      <c r="F28" s="37">
        <f t="shared" si="3"/>
        <v>0</v>
      </c>
      <c r="G28" s="38" t="s">
        <v>28</v>
      </c>
      <c r="H28" s="49" t="str">
        <f>IFERROR(VLOOKUP(B28,Sheet2!A:C,2,FALSE),0)</f>
        <v>PIPE CLIP  EACH          THRU HOLE, OR USE 3/8 THREADED ROD</v>
      </c>
      <c r="I28" s="30">
        <f>IFERROR(VLOOKUP(B28,Sheet2!A:E,5,FALSE),0)</f>
        <v>0.21299999999999999</v>
      </c>
      <c r="J28" s="31">
        <f t="shared" si="1"/>
        <v>0</v>
      </c>
      <c r="K28" s="3">
        <f t="shared" si="2"/>
        <v>0</v>
      </c>
      <c r="O28" s="1" t="s">
        <v>1352</v>
      </c>
    </row>
    <row r="29" spans="1:15" x14ac:dyDescent="0.2">
      <c r="A29" s="45"/>
      <c r="B29" s="42"/>
      <c r="C29" s="34">
        <f>IFERROR(VLOOKUP(B29,Sheet2!A:C,3,FALSE),0)</f>
        <v>0</v>
      </c>
      <c r="D29" s="35">
        <f>IFERROR(VLOOKUP(B29,Sheet2!A:E,4,FALSE),0)</f>
        <v>0</v>
      </c>
      <c r="E29" s="36"/>
      <c r="F29" s="37">
        <f t="shared" si="3"/>
        <v>0</v>
      </c>
      <c r="G29" s="38"/>
      <c r="H29" s="49">
        <f>IFERROR(VLOOKUP(B29,Sheet2!A:C,2,FALSE),0)</f>
        <v>0</v>
      </c>
      <c r="I29" s="30">
        <f>IFERROR(VLOOKUP(B29,Sheet2!A:E,5,FALSE),0)</f>
        <v>0</v>
      </c>
      <c r="J29" s="31">
        <f t="shared" si="1"/>
        <v>0</v>
      </c>
      <c r="K29" s="3">
        <f t="shared" si="2"/>
        <v>0</v>
      </c>
    </row>
    <row r="30" spans="1:15" x14ac:dyDescent="0.2">
      <c r="A30" s="45" t="s">
        <v>47</v>
      </c>
      <c r="B30" s="42" t="s">
        <v>48</v>
      </c>
      <c r="C30" s="40">
        <f>IFERROR(VLOOKUP(B30,Sheet2!A:C,3,FALSE),0)</f>
        <v>10.35</v>
      </c>
      <c r="D30" s="41">
        <f>IFERROR(VLOOKUP(B30,Sheet2!A:E,4,FALSE),0)</f>
        <v>6.73</v>
      </c>
      <c r="E30" s="36"/>
      <c r="F30" s="37">
        <f t="shared" si="3"/>
        <v>0</v>
      </c>
      <c r="G30" s="38"/>
      <c r="H30" s="49" t="str">
        <f>IFERROR(VLOOKUP(B30,Sheet2!A:C,2,FALSE),0)</f>
        <v xml:space="preserve">3/8-16 THREADED ROD,  6 FT LONG   </v>
      </c>
      <c r="I30" s="30">
        <f>IFERROR(VLOOKUP(B30,Sheet2!A:E,5,FALSE),0)</f>
        <v>1.7</v>
      </c>
      <c r="J30" s="31">
        <f t="shared" si="1"/>
        <v>0</v>
      </c>
      <c r="K30" s="3">
        <f t="shared" si="2"/>
        <v>0</v>
      </c>
    </row>
    <row r="31" spans="1:15" x14ac:dyDescent="0.2">
      <c r="A31" s="45"/>
      <c r="B31" s="42" t="s">
        <v>49</v>
      </c>
      <c r="C31" s="40">
        <f>IFERROR(VLOOKUP(B31,Sheet2!A:C,3,FALSE),0)</f>
        <v>10.95</v>
      </c>
      <c r="D31" s="41">
        <f>IFERROR(VLOOKUP(B31,Sheet2!A:E,4,FALSE),0)</f>
        <v>7.12</v>
      </c>
      <c r="E31" s="36"/>
      <c r="F31" s="37">
        <f t="shared" si="3"/>
        <v>0</v>
      </c>
      <c r="G31" s="38"/>
      <c r="H31" s="49" t="str">
        <f>IFERROR(VLOOKUP(B31,Sheet2!A:C,2,FALSE),0)</f>
        <v>3/8-16  HEX NUT,  100/BAG</v>
      </c>
      <c r="I31" s="30">
        <f>IFERROR(VLOOKUP(B31,Sheet2!A:E,5,FALSE),0)</f>
        <v>1.63</v>
      </c>
      <c r="J31" s="31">
        <f t="shared" si="1"/>
        <v>0</v>
      </c>
      <c r="K31" s="3">
        <f t="shared" si="2"/>
        <v>0</v>
      </c>
    </row>
    <row r="32" spans="1:15" x14ac:dyDescent="0.2">
      <c r="A32" s="45"/>
      <c r="B32" s="42"/>
      <c r="C32" s="34">
        <f>IFERROR(VLOOKUP(B32,Sheet2!A:C,3,FALSE),0)</f>
        <v>0</v>
      </c>
      <c r="D32" s="35">
        <f>IFERROR(VLOOKUP(B32,Sheet2!A:E,4,FALSE),0)</f>
        <v>0</v>
      </c>
      <c r="E32" s="36"/>
      <c r="F32" s="37">
        <f t="shared" si="3"/>
        <v>0</v>
      </c>
      <c r="G32" s="38"/>
      <c r="H32" s="49">
        <f>IFERROR(VLOOKUP(B32,Sheet2!A:C,2,FALSE),0)</f>
        <v>0</v>
      </c>
      <c r="I32" s="30">
        <f>IFERROR(VLOOKUP(B32,Sheet2!A:E,5,FALSE),0)</f>
        <v>0</v>
      </c>
      <c r="J32" s="31">
        <f t="shared" si="1"/>
        <v>0</v>
      </c>
      <c r="K32" s="3">
        <f t="shared" si="2"/>
        <v>0</v>
      </c>
    </row>
    <row r="33" spans="1:11" x14ac:dyDescent="0.2">
      <c r="A33" s="45"/>
      <c r="B33" s="42" t="s">
        <v>50</v>
      </c>
      <c r="C33" s="34">
        <f>IFERROR(VLOOKUP(B33,Sheet2!A:C,3,FALSE),0)</f>
        <v>3.94</v>
      </c>
      <c r="D33" s="35">
        <f>IFERROR(VLOOKUP(B33,Sheet2!A:E,4,FALSE),0)</f>
        <v>2.56</v>
      </c>
      <c r="E33" s="36"/>
      <c r="F33" s="37">
        <f t="shared" si="3"/>
        <v>0</v>
      </c>
      <c r="G33" s="38"/>
      <c r="H33" s="49" t="str">
        <f>IFERROR(VLOOKUP(B33,Sheet2!A:C,2,FALSE),0)</f>
        <v>BEAM CLAMP, THRU HOLE,  5/16 OR 3/8 THREADED ROD</v>
      </c>
      <c r="I33" s="30">
        <f>IFERROR(VLOOKUP(B33,Sheet2!A:E,5,FALSE),0)</f>
        <v>0.33</v>
      </c>
      <c r="J33" s="31">
        <f t="shared" si="1"/>
        <v>0</v>
      </c>
      <c r="K33" s="3">
        <f t="shared" si="2"/>
        <v>0</v>
      </c>
    </row>
    <row r="34" spans="1:11" x14ac:dyDescent="0.2">
      <c r="A34" s="45" t="s">
        <v>51</v>
      </c>
      <c r="B34" s="42" t="s">
        <v>52</v>
      </c>
      <c r="C34" s="34">
        <f>IFERROR(VLOOKUP(B34,Sheet2!A:C,3,FALSE),0)</f>
        <v>1.95</v>
      </c>
      <c r="D34" s="35">
        <f>IFERROR(VLOOKUP(B34,Sheet2!A:E,4,FALSE),0)</f>
        <v>1.27</v>
      </c>
      <c r="E34" s="36"/>
      <c r="F34" s="37">
        <f t="shared" si="3"/>
        <v>0</v>
      </c>
      <c r="G34" s="38" t="s">
        <v>53</v>
      </c>
      <c r="H34" s="49" t="str">
        <f>IFERROR(VLOOKUP(B34,Sheet2!A:C,2,FALSE),0)</f>
        <v>LOOP HANGER, ACCEPTS  3/8 THREADED ROD, FOR 1" OR 3/4"</v>
      </c>
      <c r="I34" s="30">
        <f>IFERROR(VLOOKUP(B34,Sheet2!A:E,5,FALSE),0)</f>
        <v>0.09</v>
      </c>
      <c r="J34" s="31">
        <f t="shared" si="1"/>
        <v>0</v>
      </c>
      <c r="K34" s="3">
        <f t="shared" si="2"/>
        <v>0</v>
      </c>
    </row>
    <row r="35" spans="1:11" x14ac:dyDescent="0.2">
      <c r="A35" s="45"/>
      <c r="B35" s="42" t="s">
        <v>54</v>
      </c>
      <c r="C35" s="34">
        <f>IFERROR(VLOOKUP(B35,Sheet2!A:C,3,FALSE),0)</f>
        <v>1.99</v>
      </c>
      <c r="D35" s="35">
        <f>IFERROR(VLOOKUP(B35,Sheet2!A:E,4,FALSE),0)</f>
        <v>1.29</v>
      </c>
      <c r="E35" s="36"/>
      <c r="F35" s="37">
        <f t="shared" si="3"/>
        <v>0</v>
      </c>
      <c r="G35" s="38" t="s">
        <v>24</v>
      </c>
      <c r="H35" s="49" t="str">
        <f>IFERROR(VLOOKUP(B35,Sheet2!A:C,2,FALSE),0)</f>
        <v>LOOP HANGER, ACCEPTS  3/8 THREADED ROD</v>
      </c>
      <c r="I35" s="30">
        <f>IFERROR(VLOOKUP(B35,Sheet2!A:E,5,FALSE),0)</f>
        <v>0.1</v>
      </c>
      <c r="J35" s="31">
        <f t="shared" si="1"/>
        <v>0</v>
      </c>
      <c r="K35" s="3">
        <f t="shared" si="2"/>
        <v>0</v>
      </c>
    </row>
    <row r="36" spans="1:11" x14ac:dyDescent="0.2">
      <c r="A36" s="45"/>
      <c r="B36" s="42" t="s">
        <v>55</v>
      </c>
      <c r="C36" s="40">
        <f>IFERROR(VLOOKUP(B36,Sheet2!A:C,3,FALSE),0)</f>
        <v>2.5299999999999998</v>
      </c>
      <c r="D36" s="41">
        <f>IFERROR(VLOOKUP(B36,Sheet2!A:E,4,FALSE),0)</f>
        <v>1.64</v>
      </c>
      <c r="E36" s="36"/>
      <c r="F36" s="37">
        <f t="shared" si="3"/>
        <v>0</v>
      </c>
      <c r="G36" s="38" t="s">
        <v>26</v>
      </c>
      <c r="H36" s="49" t="str">
        <f>IFERROR(VLOOKUP(B36,Sheet2!A:C,2,FALSE),0)</f>
        <v>LOOP HANGER, ACCEPTS  3/8 THREADED ROD</v>
      </c>
      <c r="I36" s="30">
        <f>IFERROR(VLOOKUP(B36,Sheet2!A:E,5,FALSE),0)</f>
        <v>0.12</v>
      </c>
      <c r="J36" s="31">
        <f t="shared" si="1"/>
        <v>0</v>
      </c>
      <c r="K36" s="3">
        <f t="shared" si="2"/>
        <v>0</v>
      </c>
    </row>
    <row r="37" spans="1:11" x14ac:dyDescent="0.2">
      <c r="A37" s="48" t="s">
        <v>56</v>
      </c>
      <c r="B37" s="42" t="s">
        <v>57</v>
      </c>
      <c r="C37" s="40">
        <f>IFERROR(VLOOKUP(B37,Sheet2!A:C,3,FALSE),0)</f>
        <v>3.45</v>
      </c>
      <c r="D37" s="41">
        <f>IFERROR(VLOOKUP(B37,Sheet2!A:E,4,FALSE),0)</f>
        <v>2.2400000000000002</v>
      </c>
      <c r="E37" s="36"/>
      <c r="F37" s="37">
        <f t="shared" si="3"/>
        <v>0</v>
      </c>
      <c r="G37" s="38" t="s">
        <v>28</v>
      </c>
      <c r="H37" s="49" t="str">
        <f>IFERROR(VLOOKUP(B37,Sheet2!A:C,2,FALSE),0)</f>
        <v>LOOP HANGER, ACCEPTS  3/8 THREADED ROD</v>
      </c>
      <c r="I37" s="30">
        <f>IFERROR(VLOOKUP(B37,Sheet2!A:E,5,FALSE),0)</f>
        <v>0.25</v>
      </c>
      <c r="J37" s="31">
        <f t="shared" si="1"/>
        <v>0</v>
      </c>
      <c r="K37" s="3">
        <f t="shared" si="2"/>
        <v>0</v>
      </c>
    </row>
    <row r="38" spans="1:11" x14ac:dyDescent="0.2">
      <c r="A38" s="45"/>
      <c r="B38" s="42" t="s">
        <v>58</v>
      </c>
      <c r="C38" s="40">
        <f>IFERROR(VLOOKUP(B38,Sheet2!A:C,3,FALSE),0)</f>
        <v>4.95</v>
      </c>
      <c r="D38" s="41">
        <f>IFERROR(VLOOKUP(B38,Sheet2!A:E,4,FALSE),0)</f>
        <v>3.22</v>
      </c>
      <c r="E38" s="36"/>
      <c r="F38" s="37">
        <f t="shared" si="3"/>
        <v>0</v>
      </c>
      <c r="G38" s="38" t="s">
        <v>37</v>
      </c>
      <c r="H38" s="49" t="str">
        <f>IFERROR(VLOOKUP(B38,Sheet2!A:C,2,FALSE),0)</f>
        <v>LOOP HANGER, ACCEPTS  3/8 THREADED ROD</v>
      </c>
      <c r="I38" s="30">
        <f>IFERROR(VLOOKUP(B38,Sheet2!A:E,5,FALSE),0)</f>
        <v>0.34</v>
      </c>
      <c r="J38" s="31">
        <f t="shared" si="1"/>
        <v>0</v>
      </c>
      <c r="K38" s="3">
        <f t="shared" si="2"/>
        <v>0</v>
      </c>
    </row>
    <row r="39" spans="1:11" x14ac:dyDescent="0.2">
      <c r="A39" s="45"/>
      <c r="B39" s="42" t="s">
        <v>59</v>
      </c>
      <c r="C39" s="40">
        <f>IFERROR(VLOOKUP(B39,Sheet2!A:C,3,FALSE),0)</f>
        <v>7.39</v>
      </c>
      <c r="D39" s="41">
        <f>IFERROR(VLOOKUP(B39,Sheet2!A:E,4,FALSE),0)</f>
        <v>4.8</v>
      </c>
      <c r="E39" s="36"/>
      <c r="F39" s="37">
        <f t="shared" si="3"/>
        <v>0</v>
      </c>
      <c r="G39" s="38" t="s">
        <v>39</v>
      </c>
      <c r="H39" s="49" t="str">
        <f>IFERROR(VLOOKUP(B39,Sheet2!A:C,2,FALSE),0)</f>
        <v>LOOP HANGER, ACCEPTS  3/8 THREADED ROD</v>
      </c>
      <c r="I39" s="30">
        <f>IFERROR(VLOOKUP(B39,Sheet2!A:E,5,FALSE),0)</f>
        <v>0.75</v>
      </c>
      <c r="J39" s="31">
        <f t="shared" si="1"/>
        <v>0</v>
      </c>
      <c r="K39" s="3">
        <f t="shared" si="2"/>
        <v>0</v>
      </c>
    </row>
    <row r="40" spans="1:11" x14ac:dyDescent="0.2">
      <c r="A40" s="45"/>
      <c r="B40" s="42"/>
      <c r="C40" s="40">
        <f>IFERROR(VLOOKUP(B40,Sheet2!A:C,3,FALSE),0)</f>
        <v>0</v>
      </c>
      <c r="D40" s="41">
        <f>IFERROR(VLOOKUP(B40,Sheet2!A:E,4,FALSE),0)</f>
        <v>0</v>
      </c>
      <c r="E40" s="36"/>
      <c r="F40" s="37">
        <f t="shared" si="3"/>
        <v>0</v>
      </c>
      <c r="G40" s="38"/>
      <c r="H40" s="49">
        <f>IFERROR(VLOOKUP(B40,Sheet2!A:C,2,FALSE),0)</f>
        <v>0</v>
      </c>
      <c r="I40" s="30">
        <f>IFERROR(VLOOKUP(B40,Sheet2!A:E,5,FALSE),0)</f>
        <v>0</v>
      </c>
      <c r="J40" s="31">
        <f t="shared" si="1"/>
        <v>0</v>
      </c>
      <c r="K40" s="3">
        <f t="shared" si="2"/>
        <v>0</v>
      </c>
    </row>
    <row r="41" spans="1:11" x14ac:dyDescent="0.2">
      <c r="A41" s="45"/>
      <c r="B41" s="42" t="s">
        <v>60</v>
      </c>
      <c r="C41" s="34">
        <f>IFERROR(VLOOKUP(B41,Sheet2!A:C,3,FALSE),0)</f>
        <v>2.97</v>
      </c>
      <c r="D41" s="35">
        <f>IFERROR(VLOOKUP(B41,Sheet2!A:E,4,FALSE),0)</f>
        <v>1.93</v>
      </c>
      <c r="E41" s="36"/>
      <c r="F41" s="37">
        <f t="shared" si="3"/>
        <v>0</v>
      </c>
      <c r="G41" s="38" t="s">
        <v>20</v>
      </c>
      <c r="H41" s="49" t="str">
        <f>IFERROR(VLOOKUP(B41,Sheet2!A:C,2,FALSE),0)</f>
        <v>CLAMP FOR 1-5/8" UNISTRUT, EACH</v>
      </c>
      <c r="I41" s="30">
        <f>IFERROR(VLOOKUP(B41,Sheet2!A:E,5,FALSE),0)</f>
        <v>0.13750000000000001</v>
      </c>
      <c r="J41" s="31">
        <f t="shared" si="1"/>
        <v>0</v>
      </c>
      <c r="K41" s="3">
        <f t="shared" si="2"/>
        <v>0</v>
      </c>
    </row>
    <row r="42" spans="1:11" x14ac:dyDescent="0.2">
      <c r="A42" s="45"/>
      <c r="B42" s="42" t="s">
        <v>61</v>
      </c>
      <c r="C42" s="34">
        <f>IFERROR(VLOOKUP(B42,Sheet2!A:C,3,FALSE),0)</f>
        <v>3.38</v>
      </c>
      <c r="D42" s="35">
        <f>IFERROR(VLOOKUP(B42,Sheet2!A:E,4,FALSE),0)</f>
        <v>2.2000000000000002</v>
      </c>
      <c r="E42" s="36"/>
      <c r="F42" s="37">
        <f t="shared" si="3"/>
        <v>0</v>
      </c>
      <c r="G42" s="38" t="s">
        <v>22</v>
      </c>
      <c r="H42" s="49" t="str">
        <f>IFERROR(VLOOKUP(B42,Sheet2!A:C,2,FALSE),0)</f>
        <v>CLAMP FOR 1-5/8" UNISTRUT, EACH</v>
      </c>
      <c r="I42" s="30">
        <f>IFERROR(VLOOKUP(B42,Sheet2!A:E,5,FALSE),0)</f>
        <v>0.156</v>
      </c>
      <c r="J42" s="31">
        <f t="shared" si="1"/>
        <v>0</v>
      </c>
      <c r="K42" s="3">
        <f t="shared" si="2"/>
        <v>0</v>
      </c>
    </row>
    <row r="43" spans="1:11" x14ac:dyDescent="0.2">
      <c r="A43" s="50" t="s">
        <v>62</v>
      </c>
      <c r="B43" s="42" t="s">
        <v>63</v>
      </c>
      <c r="C43" s="34">
        <f>IFERROR(VLOOKUP(B43,Sheet2!A:C,3,FALSE),0)</f>
        <v>4.28</v>
      </c>
      <c r="D43" s="35">
        <f>IFERROR(VLOOKUP(B43,Sheet2!A:E,4,FALSE),0)</f>
        <v>2.78</v>
      </c>
      <c r="E43" s="36"/>
      <c r="F43" s="37">
        <f t="shared" si="3"/>
        <v>0</v>
      </c>
      <c r="G43" s="38" t="s">
        <v>24</v>
      </c>
      <c r="H43" s="49" t="str">
        <f>IFERROR(VLOOKUP(B43,Sheet2!A:C,2,FALSE),0)</f>
        <v>CLAMP FOR 1-5/8" UNISTRUT, EACH</v>
      </c>
      <c r="I43" s="30">
        <f>IFERROR(VLOOKUP(B43,Sheet2!A:E,5,FALSE),0)</f>
        <v>0.28110000000000002</v>
      </c>
      <c r="J43" s="31">
        <f t="shared" si="1"/>
        <v>0</v>
      </c>
      <c r="K43" s="3">
        <f t="shared" si="2"/>
        <v>0</v>
      </c>
    </row>
    <row r="44" spans="1:11" x14ac:dyDescent="0.2">
      <c r="A44" s="50"/>
      <c r="B44" s="42" t="s">
        <v>64</v>
      </c>
      <c r="C44" s="34">
        <f>IFERROR(VLOOKUP(B44,Sheet2!A:C,3,FALSE),0)</f>
        <v>4.97</v>
      </c>
      <c r="D44" s="35">
        <f>IFERROR(VLOOKUP(B44,Sheet2!A:E,4,FALSE),0)</f>
        <v>3.23</v>
      </c>
      <c r="E44" s="36"/>
      <c r="F44" s="37">
        <f t="shared" si="3"/>
        <v>0</v>
      </c>
      <c r="G44" s="38" t="s">
        <v>26</v>
      </c>
      <c r="H44" s="49" t="str">
        <f>IFERROR(VLOOKUP(B44,Sheet2!A:C,2,FALSE),0)</f>
        <v>CLAMP FOR 1-5/8" UNISTRUT, EACH</v>
      </c>
      <c r="I44" s="30">
        <f>IFERROR(VLOOKUP(B44,Sheet2!A:E,5,FALSE),0)</f>
        <v>0.4</v>
      </c>
      <c r="J44" s="31">
        <f t="shared" si="1"/>
        <v>0</v>
      </c>
      <c r="K44" s="3">
        <f t="shared" si="2"/>
        <v>0</v>
      </c>
    </row>
    <row r="45" spans="1:11" x14ac:dyDescent="0.2">
      <c r="A45" s="45"/>
      <c r="B45" s="42" t="s">
        <v>65</v>
      </c>
      <c r="C45" s="34">
        <f>IFERROR(VLOOKUP(B45,Sheet2!A:C,3,FALSE),0)</f>
        <v>5.87</v>
      </c>
      <c r="D45" s="35">
        <f>IFERROR(VLOOKUP(B45,Sheet2!A:E,4,FALSE),0)</f>
        <v>3.82</v>
      </c>
      <c r="E45" s="36"/>
      <c r="F45" s="37">
        <f t="shared" si="3"/>
        <v>0</v>
      </c>
      <c r="G45" s="38" t="s">
        <v>28</v>
      </c>
      <c r="H45" s="49" t="str">
        <f>IFERROR(VLOOKUP(B45,Sheet2!A:C,2,FALSE),0)</f>
        <v>CLAMP FOR 1-5/8" UNISTRUT, EACH</v>
      </c>
      <c r="I45" s="30">
        <f>IFERROR(VLOOKUP(B45,Sheet2!A:E,5,FALSE),0)</f>
        <v>0.5</v>
      </c>
      <c r="J45" s="31">
        <f t="shared" si="1"/>
        <v>0</v>
      </c>
      <c r="K45" s="3">
        <f t="shared" si="2"/>
        <v>0</v>
      </c>
    </row>
    <row r="46" spans="1:11" x14ac:dyDescent="0.2">
      <c r="A46" s="45"/>
      <c r="B46" s="42" t="s">
        <v>66</v>
      </c>
      <c r="C46" s="40">
        <f>IFERROR(VLOOKUP(B46,Sheet2!A:C,3,FALSE),0)</f>
        <v>8.15</v>
      </c>
      <c r="D46" s="41">
        <f>IFERROR(VLOOKUP(B46,Sheet2!A:E,4,FALSE),0)</f>
        <v>5.3</v>
      </c>
      <c r="E46" s="36"/>
      <c r="F46" s="37">
        <f t="shared" si="3"/>
        <v>0</v>
      </c>
      <c r="G46" s="38" t="s">
        <v>37</v>
      </c>
      <c r="H46" s="49" t="str">
        <f>IFERROR(VLOOKUP(B46,Sheet2!A:C,2,FALSE),0)</f>
        <v>CLAMP FOR 1-5/8" UNISTRUT, EACH</v>
      </c>
      <c r="I46" s="30">
        <f>IFERROR(VLOOKUP(B46,Sheet2!A:E,5,FALSE),0)</f>
        <v>0.94</v>
      </c>
      <c r="J46" s="31">
        <f t="shared" si="1"/>
        <v>0</v>
      </c>
      <c r="K46" s="3">
        <f t="shared" si="2"/>
        <v>0</v>
      </c>
    </row>
    <row r="47" spans="1:11" x14ac:dyDescent="0.2">
      <c r="A47" s="45"/>
      <c r="B47" s="42" t="s">
        <v>67</v>
      </c>
      <c r="C47" s="40">
        <f>IFERROR(VLOOKUP(B47,Sheet2!A:C,3,FALSE),0)</f>
        <v>13.35</v>
      </c>
      <c r="D47" s="41">
        <f>IFERROR(VLOOKUP(B47,Sheet2!A:E,4,FALSE),0)</f>
        <v>8.68</v>
      </c>
      <c r="E47" s="36"/>
      <c r="F47" s="37">
        <f t="shared" si="3"/>
        <v>0</v>
      </c>
      <c r="G47" s="38" t="s">
        <v>39</v>
      </c>
      <c r="H47" s="49" t="str">
        <f>IFERROR(VLOOKUP(B47,Sheet2!A:C,2,FALSE),0)</f>
        <v>CLAMP FOR 1-5/8" UNISTRUT, EACH</v>
      </c>
      <c r="I47" s="30">
        <f>IFERROR(VLOOKUP(B47,Sheet2!A:E,5,FALSE),0)</f>
        <v>1.25</v>
      </c>
      <c r="J47" s="31">
        <f t="shared" si="1"/>
        <v>0</v>
      </c>
      <c r="K47" s="3">
        <f t="shared" si="2"/>
        <v>0</v>
      </c>
    </row>
    <row r="48" spans="1:11" ht="13.5" thickBot="1" x14ac:dyDescent="0.25">
      <c r="A48" s="51" t="s">
        <v>68</v>
      </c>
      <c r="B48" s="52" t="s">
        <v>69</v>
      </c>
      <c r="C48" s="53">
        <f>IFERROR(VLOOKUP(B48,Sheet2!A:C,3,FALSE),0)</f>
        <v>18.39</v>
      </c>
      <c r="D48" s="54">
        <f>IFERROR(VLOOKUP(B48,Sheet2!A:E,4,FALSE),0)</f>
        <v>11.95</v>
      </c>
      <c r="E48" s="55"/>
      <c r="F48" s="56">
        <f t="shared" si="3"/>
        <v>0</v>
      </c>
      <c r="G48" s="57"/>
      <c r="H48" s="58" t="str">
        <f>IFERROR(VLOOKUP(B48,Sheet2!A:C,2,FALSE),0)</f>
        <v>CANTILEVER ARM,  12",  1-5/8 UNISTRUT</v>
      </c>
      <c r="I48" s="30">
        <f>IFERROR(VLOOKUP(B48,Sheet2!A:E,5,FALSE),0)</f>
        <v>2.61</v>
      </c>
      <c r="J48" s="31">
        <f t="shared" si="1"/>
        <v>0</v>
      </c>
      <c r="K48" s="3">
        <f t="shared" si="2"/>
        <v>0</v>
      </c>
    </row>
    <row r="49" spans="1:11" ht="13.5" thickBot="1" x14ac:dyDescent="0.25">
      <c r="A49" s="22"/>
      <c r="B49" s="59"/>
      <c r="C49" s="60"/>
      <c r="D49" s="61"/>
      <c r="E49" s="62"/>
      <c r="F49" s="63"/>
      <c r="G49" s="64"/>
      <c r="H49" s="65" t="s">
        <v>70</v>
      </c>
      <c r="I49" s="30">
        <f>IFERROR(VLOOKUP(B49,Sheet2!A:E,5,FALSE),0)</f>
        <v>0</v>
      </c>
      <c r="J49" s="31">
        <f t="shared" si="1"/>
        <v>0</v>
      </c>
      <c r="K49" s="3">
        <f t="shared" si="2"/>
        <v>0</v>
      </c>
    </row>
    <row r="50" spans="1:11" x14ac:dyDescent="0.2">
      <c r="A50" s="32"/>
      <c r="B50" s="42" t="s">
        <v>71</v>
      </c>
      <c r="C50" s="34">
        <f>IFERROR(VLOOKUP(B50,Sheet2!A:C,3,FALSE),0)</f>
        <v>13.47</v>
      </c>
      <c r="D50" s="35">
        <f>IFERROR(VLOOKUP(B50,Sheet2!A:E,4,FALSE),0)</f>
        <v>8.76</v>
      </c>
      <c r="E50" s="36"/>
      <c r="F50" s="37">
        <f t="shared" ref="F50:F56" si="4">D50*E50</f>
        <v>0</v>
      </c>
      <c r="G50" s="38" t="s">
        <v>20</v>
      </c>
      <c r="H50" s="49" t="str">
        <f>IFERROR(VLOOKUP(B50,Sheet2!A:C,2,FALSE),0)</f>
        <v>UNION</v>
      </c>
      <c r="I50" s="30">
        <f>IFERROR(VLOOKUP(B50,Sheet2!A:E,5,FALSE),0)</f>
        <v>0.19</v>
      </c>
      <c r="J50" s="31">
        <f t="shared" si="1"/>
        <v>0</v>
      </c>
      <c r="K50" s="3">
        <f t="shared" si="2"/>
        <v>0</v>
      </c>
    </row>
    <row r="51" spans="1:11" x14ac:dyDescent="0.2">
      <c r="A51" s="32" t="s">
        <v>1351</v>
      </c>
      <c r="B51" s="42" t="s">
        <v>72</v>
      </c>
      <c r="C51" s="34">
        <f>IFERROR(VLOOKUP(B51,Sheet2!A:C,3,FALSE),0)</f>
        <v>21.34</v>
      </c>
      <c r="D51" s="35">
        <f>IFERROR(VLOOKUP(B51,Sheet2!A:E,4,FALSE),0)</f>
        <v>13.87</v>
      </c>
      <c r="E51" s="36"/>
      <c r="F51" s="37">
        <f t="shared" si="4"/>
        <v>0</v>
      </c>
      <c r="G51" s="38" t="s">
        <v>22</v>
      </c>
      <c r="H51" s="49" t="str">
        <f>IFERROR(VLOOKUP(B51,Sheet2!A:C,2,FALSE),0)</f>
        <v>UNION</v>
      </c>
      <c r="I51" s="30">
        <f>IFERROR(VLOOKUP(B51,Sheet2!A:E,5,FALSE),0)</f>
        <v>0.36</v>
      </c>
      <c r="J51" s="31">
        <f t="shared" si="1"/>
        <v>0</v>
      </c>
      <c r="K51" s="3">
        <f t="shared" si="2"/>
        <v>0</v>
      </c>
    </row>
    <row r="52" spans="1:11" x14ac:dyDescent="0.2">
      <c r="A52" s="32"/>
      <c r="B52" s="42" t="s">
        <v>73</v>
      </c>
      <c r="C52" s="34">
        <f>IFERROR(VLOOKUP(B52,Sheet2!A:C,3,FALSE),0)</f>
        <v>34.270000000000003</v>
      </c>
      <c r="D52" s="35">
        <f>IFERROR(VLOOKUP(B52,Sheet2!A:E,4,FALSE),0)</f>
        <v>22.28</v>
      </c>
      <c r="E52" s="36"/>
      <c r="F52" s="37">
        <f t="shared" si="4"/>
        <v>0</v>
      </c>
      <c r="G52" s="38" t="s">
        <v>24</v>
      </c>
      <c r="H52" s="49" t="str">
        <f>IFERROR(VLOOKUP(B52,Sheet2!A:C,2,FALSE),0)</f>
        <v>UNION</v>
      </c>
      <c r="I52" s="30">
        <f>IFERROR(VLOOKUP(B52,Sheet2!A:E,5,FALSE),0)</f>
        <v>1.26</v>
      </c>
      <c r="J52" s="31">
        <f t="shared" si="1"/>
        <v>0</v>
      </c>
      <c r="K52" s="3">
        <f t="shared" si="2"/>
        <v>0</v>
      </c>
    </row>
    <row r="53" spans="1:11" ht="13.5" thickBot="1" x14ac:dyDescent="0.25">
      <c r="A53" s="32"/>
      <c r="B53" s="66" t="s">
        <v>74</v>
      </c>
      <c r="C53" s="67">
        <f>IFERROR(VLOOKUP(B53,Sheet2!A:C,3,FALSE),0)</f>
        <v>41.24</v>
      </c>
      <c r="D53" s="35">
        <f>IFERROR(VLOOKUP(B53,Sheet2!A:E,4,FALSE),0)</f>
        <v>26.81</v>
      </c>
      <c r="E53" s="69"/>
      <c r="F53" s="70">
        <f t="shared" si="4"/>
        <v>0</v>
      </c>
      <c r="G53" s="71" t="s">
        <v>26</v>
      </c>
      <c r="H53" s="72" t="str">
        <f>IFERROR(VLOOKUP(B53,Sheet2!A:C,2,FALSE),0)</f>
        <v>UNION</v>
      </c>
      <c r="I53" s="30">
        <f>IFERROR(VLOOKUP(B53,Sheet2!A:E,5,FALSE),0)</f>
        <v>2.4900000000000002</v>
      </c>
      <c r="J53" s="31">
        <f t="shared" si="1"/>
        <v>0</v>
      </c>
      <c r="K53" s="3">
        <f t="shared" si="2"/>
        <v>0</v>
      </c>
    </row>
    <row r="54" spans="1:11" x14ac:dyDescent="0.2">
      <c r="A54" s="22"/>
      <c r="B54" s="46"/>
      <c r="C54" s="24"/>
      <c r="D54" s="25"/>
      <c r="E54" s="26"/>
      <c r="F54" s="27"/>
      <c r="G54" s="28"/>
      <c r="H54" s="73"/>
      <c r="I54" s="30">
        <f>IFERROR(VLOOKUP(B54,Sheet2!A:E,5,FALSE),0)</f>
        <v>0</v>
      </c>
      <c r="J54" s="31">
        <f t="shared" si="1"/>
        <v>0</v>
      </c>
      <c r="K54" s="3">
        <f t="shared" si="2"/>
        <v>0</v>
      </c>
    </row>
    <row r="55" spans="1:11" x14ac:dyDescent="0.2">
      <c r="A55" s="32"/>
      <c r="B55" s="42"/>
      <c r="C55" s="34"/>
      <c r="D55" s="35"/>
      <c r="E55" s="36"/>
      <c r="F55" s="37"/>
      <c r="G55" s="38"/>
      <c r="H55" s="49"/>
      <c r="I55" s="30">
        <f>IFERROR(VLOOKUP(B55,Sheet2!A:E,5,FALSE),0)</f>
        <v>0</v>
      </c>
      <c r="J55" s="31">
        <f t="shared" si="1"/>
        <v>0</v>
      </c>
      <c r="K55" s="3">
        <f t="shared" si="2"/>
        <v>0</v>
      </c>
    </row>
    <row r="56" spans="1:11" x14ac:dyDescent="0.2">
      <c r="A56" s="32"/>
      <c r="B56" s="42" t="s">
        <v>75</v>
      </c>
      <c r="C56" s="34">
        <f>IFERROR(VLOOKUP(B56,Sheet2!A:C,3,FALSE),0)</f>
        <v>89.98</v>
      </c>
      <c r="D56" s="35">
        <f>IFERROR(VLOOKUP(B56,Sheet2!A:E,4,FALSE),0)</f>
        <v>58.49</v>
      </c>
      <c r="E56" s="36"/>
      <c r="F56" s="37">
        <f t="shared" si="4"/>
        <v>0</v>
      </c>
      <c r="G56" s="38" t="s">
        <v>28</v>
      </c>
      <c r="H56" s="49" t="str">
        <f>IFERROR(VLOOKUP(B56,Sheet2!A:C,2,FALSE),0)</f>
        <v>UNION</v>
      </c>
      <c r="I56" s="30">
        <f>IFERROR(VLOOKUP(B56,Sheet2!A:E,5,FALSE),0)</f>
        <v>5.0999999999999996</v>
      </c>
      <c r="J56" s="31">
        <f t="shared" si="1"/>
        <v>0</v>
      </c>
      <c r="K56" s="3">
        <f t="shared" si="2"/>
        <v>0</v>
      </c>
    </row>
    <row r="57" spans="1:11" ht="13.5" thickBot="1" x14ac:dyDescent="0.25">
      <c r="A57" s="43"/>
      <c r="B57" s="52"/>
      <c r="C57" s="53"/>
      <c r="D57" s="54"/>
      <c r="E57" s="55"/>
      <c r="F57" s="56"/>
      <c r="G57" s="57"/>
      <c r="H57" s="58"/>
      <c r="I57" s="30">
        <f>IFERROR(VLOOKUP(B57,Sheet2!A:E,5,FALSE),0)</f>
        <v>0</v>
      </c>
      <c r="J57" s="31">
        <f t="shared" si="1"/>
        <v>0</v>
      </c>
      <c r="K57" s="3">
        <f t="shared" si="2"/>
        <v>0</v>
      </c>
    </row>
    <row r="58" spans="1:11" x14ac:dyDescent="0.2">
      <c r="A58" s="32"/>
      <c r="B58" s="46" t="s">
        <v>76</v>
      </c>
      <c r="C58" s="24">
        <f>IFERROR(VLOOKUP(B58,Sheet2!A:C,3,FALSE),0)</f>
        <v>96.54</v>
      </c>
      <c r="D58" s="25">
        <f>IFERROR(VLOOKUP(B58,Sheet2!A:E,4,FALSE),0)</f>
        <v>62.75</v>
      </c>
      <c r="E58" s="26"/>
      <c r="F58" s="27">
        <f>D58*E58</f>
        <v>0</v>
      </c>
      <c r="G58" s="28" t="s">
        <v>37</v>
      </c>
      <c r="H58" s="47" t="str">
        <f>IFERROR(VLOOKUP(B58,Sheet2!A:C,2,FALSE),0)</f>
        <v>UNION</v>
      </c>
      <c r="I58" s="30">
        <f>IFERROR(VLOOKUP(B58,Sheet2!A:E,5,FALSE),0)</f>
        <v>2.16</v>
      </c>
      <c r="J58" s="31">
        <f t="shared" si="1"/>
        <v>0</v>
      </c>
      <c r="K58" s="3">
        <f t="shared" si="2"/>
        <v>0</v>
      </c>
    </row>
    <row r="59" spans="1:11" x14ac:dyDescent="0.2">
      <c r="A59" s="32"/>
      <c r="B59" s="42" t="s">
        <v>77</v>
      </c>
      <c r="C59" s="34">
        <f>IFERROR(VLOOKUP(B59,Sheet2!A:C,3,FALSE),0)</f>
        <v>132.94</v>
      </c>
      <c r="D59" s="35">
        <f>IFERROR(VLOOKUP(B59,Sheet2!A:E,4,FALSE),0)</f>
        <v>86.41</v>
      </c>
      <c r="E59" s="36"/>
      <c r="F59" s="37">
        <f t="shared" ref="F59" si="5">D59*E59</f>
        <v>0</v>
      </c>
      <c r="G59" s="38" t="s">
        <v>39</v>
      </c>
      <c r="H59" s="49" t="str">
        <f>IFERROR(VLOOKUP(B59,Sheet2!A:C,2,FALSE),0)</f>
        <v>UNION</v>
      </c>
      <c r="I59" s="30">
        <f>IFERROR(VLOOKUP(B59,Sheet2!A:E,5,FALSE),0)</f>
        <v>4.84</v>
      </c>
      <c r="J59" s="31">
        <f t="shared" si="1"/>
        <v>0</v>
      </c>
      <c r="K59" s="3">
        <f t="shared" si="2"/>
        <v>0</v>
      </c>
    </row>
    <row r="60" spans="1:11" x14ac:dyDescent="0.2">
      <c r="A60" s="32"/>
      <c r="B60" s="42"/>
      <c r="C60" s="34"/>
      <c r="D60" s="35"/>
      <c r="E60" s="74"/>
      <c r="F60" s="37"/>
      <c r="G60" s="38"/>
      <c r="H60" s="49"/>
      <c r="I60" s="30">
        <f>IFERROR(VLOOKUP(B60,Sheet2!A:E,5,FALSE),0)</f>
        <v>0</v>
      </c>
      <c r="J60" s="31">
        <f t="shared" si="1"/>
        <v>0</v>
      </c>
      <c r="K60" s="3">
        <f t="shared" si="2"/>
        <v>0</v>
      </c>
    </row>
    <row r="61" spans="1:11" x14ac:dyDescent="0.2">
      <c r="A61" s="32"/>
      <c r="B61" s="42" t="s">
        <v>76</v>
      </c>
      <c r="C61" s="34">
        <f>IFERROR(VLOOKUP(B61,Sheet2!A:C,3,FALSE),0)</f>
        <v>96.54</v>
      </c>
      <c r="D61" s="35">
        <f>IFERROR(VLOOKUP(B61,Sheet2!A:E,4,FALSE),0)</f>
        <v>62.75</v>
      </c>
      <c r="E61" s="75">
        <f>(E71)+(E84*2)+(E95*2)+(E115*3)+(E160*2)+(E229)+(E250)+(E239*2)</f>
        <v>0</v>
      </c>
      <c r="F61" s="37">
        <f>D61*E61</f>
        <v>0</v>
      </c>
      <c r="G61" s="38" t="s">
        <v>37</v>
      </c>
      <c r="H61" s="49" t="s">
        <v>78</v>
      </c>
      <c r="I61" s="30">
        <f>IFERROR(VLOOKUP(B61,Sheet2!A:E,5,FALSE),0)</f>
        <v>2.16</v>
      </c>
      <c r="J61" s="31">
        <f t="shared" si="1"/>
        <v>0</v>
      </c>
      <c r="K61" s="3">
        <f t="shared" si="2"/>
        <v>0</v>
      </c>
    </row>
    <row r="62" spans="1:11" ht="13.5" thickBot="1" x14ac:dyDescent="0.25">
      <c r="A62" s="43"/>
      <c r="B62" s="52" t="s">
        <v>77</v>
      </c>
      <c r="C62" s="53">
        <f>IFERROR(VLOOKUP(B62,Sheet2!A:C,3,FALSE),0)</f>
        <v>132.94</v>
      </c>
      <c r="D62" s="54">
        <f>IFERROR(VLOOKUP(B62,Sheet2!A:E,4,FALSE),0)</f>
        <v>86.41</v>
      </c>
      <c r="E62" s="76">
        <f>(E71)+(E85*2)+(E96*2)+(E116*3)+(E161*2)+(E230)+(E251)+(E240*2)</f>
        <v>0</v>
      </c>
      <c r="F62" s="56">
        <f>D62*E62</f>
        <v>0</v>
      </c>
      <c r="G62" s="57" t="s">
        <v>39</v>
      </c>
      <c r="H62" s="58" t="s">
        <v>78</v>
      </c>
      <c r="I62" s="30">
        <f>IFERROR(VLOOKUP(B62,Sheet2!A:E,5,FALSE),0)</f>
        <v>4.84</v>
      </c>
      <c r="J62" s="31">
        <f t="shared" si="1"/>
        <v>0</v>
      </c>
      <c r="K62" s="3">
        <f t="shared" si="2"/>
        <v>0</v>
      </c>
    </row>
    <row r="63" spans="1:11" x14ac:dyDescent="0.2">
      <c r="A63" s="44"/>
      <c r="B63" s="46"/>
      <c r="C63" s="77"/>
      <c r="D63" s="25"/>
      <c r="E63" s="78"/>
      <c r="F63" s="27"/>
      <c r="G63" s="28"/>
      <c r="H63" s="73"/>
      <c r="I63" s="30">
        <f>IFERROR(VLOOKUP(B63,Sheet2!A:E,5,FALSE),0)</f>
        <v>0</v>
      </c>
      <c r="J63" s="31">
        <f t="shared" si="1"/>
        <v>0</v>
      </c>
      <c r="K63" s="3">
        <f t="shared" si="2"/>
        <v>0</v>
      </c>
    </row>
    <row r="64" spans="1:11" x14ac:dyDescent="0.2">
      <c r="A64" s="45"/>
      <c r="B64" s="42" t="s">
        <v>79</v>
      </c>
      <c r="C64" s="79">
        <f>IFERROR(VLOOKUP(B64,Sheet2!A:C,3,FALSE),0)</f>
        <v>21.79</v>
      </c>
      <c r="D64" s="35">
        <f>IFERROR(VLOOKUP(B64,Sheet2!A:E,4,FALSE),0)</f>
        <v>14.16</v>
      </c>
      <c r="E64" s="36"/>
      <c r="F64" s="37">
        <f t="shared" ref="F64:F126" si="6">D64*E64</f>
        <v>0</v>
      </c>
      <c r="G64" s="38" t="s">
        <v>22</v>
      </c>
      <c r="H64" s="49" t="str">
        <f>IFERROR(VLOOKUP(B64,Sheet2!A:C,2,FALSE),0)</f>
        <v>REDUCTION UNION 1" X 3/4"</v>
      </c>
      <c r="I64" s="30">
        <f>IFERROR(VLOOKUP(B64,Sheet2!A:E,5,FALSE),0)</f>
        <v>0.63</v>
      </c>
      <c r="J64" s="31">
        <f t="shared" si="1"/>
        <v>0</v>
      </c>
      <c r="K64" s="3">
        <f t="shared" si="2"/>
        <v>0</v>
      </c>
    </row>
    <row r="65" spans="1:11" x14ac:dyDescent="0.2">
      <c r="A65" s="45"/>
      <c r="B65" s="42" t="s">
        <v>80</v>
      </c>
      <c r="C65" s="79">
        <f>IFERROR(VLOOKUP(B65,Sheet2!A:C,3,FALSE),0)</f>
        <v>33.729999999999997</v>
      </c>
      <c r="D65" s="35">
        <f>IFERROR(VLOOKUP(B65,Sheet2!A:E,4,FALSE),0)</f>
        <v>21.92</v>
      </c>
      <c r="E65" s="36"/>
      <c r="F65" s="37">
        <f t="shared" si="6"/>
        <v>0</v>
      </c>
      <c r="G65" s="38" t="s">
        <v>24</v>
      </c>
      <c r="H65" s="49" t="str">
        <f>IFERROR(VLOOKUP(B65,Sheet2!A:C,2,FALSE),0)</f>
        <v>REDUCTION UNION 1-1/2" X 3/4"</v>
      </c>
      <c r="I65" s="30">
        <f>IFERROR(VLOOKUP(B65,Sheet2!A:E,5,FALSE),0)</f>
        <v>1.08</v>
      </c>
      <c r="J65" s="31">
        <f t="shared" si="1"/>
        <v>0</v>
      </c>
      <c r="K65" s="3">
        <f t="shared" si="2"/>
        <v>0</v>
      </c>
    </row>
    <row r="66" spans="1:11" x14ac:dyDescent="0.2">
      <c r="A66" s="45"/>
      <c r="B66" s="42" t="s">
        <v>81</v>
      </c>
      <c r="C66" s="79">
        <f>IFERROR(VLOOKUP(B66,Sheet2!A:C,3,FALSE),0)</f>
        <v>32.97</v>
      </c>
      <c r="D66" s="35">
        <f>IFERROR(VLOOKUP(B66,Sheet2!A:E,4,FALSE),0)</f>
        <v>21.43</v>
      </c>
      <c r="E66" s="36"/>
      <c r="F66" s="37">
        <f t="shared" si="6"/>
        <v>0</v>
      </c>
      <c r="G66" s="38" t="s">
        <v>24</v>
      </c>
      <c r="H66" s="49" t="str">
        <f>IFERROR(VLOOKUP(B66,Sheet2!A:C,2,FALSE),0)</f>
        <v>REDUCTION UNION 1-1/2" X 1"</v>
      </c>
      <c r="I66" s="30">
        <f>IFERROR(VLOOKUP(B66,Sheet2!A:E,5,FALSE),0)</f>
        <v>0.7</v>
      </c>
      <c r="J66" s="31">
        <f t="shared" si="1"/>
        <v>0</v>
      </c>
      <c r="K66" s="3">
        <f t="shared" si="2"/>
        <v>0</v>
      </c>
    </row>
    <row r="67" spans="1:11" x14ac:dyDescent="0.2">
      <c r="A67" s="45"/>
      <c r="B67" s="42" t="s">
        <v>82</v>
      </c>
      <c r="C67" s="79">
        <f>IFERROR(VLOOKUP(B67,Sheet2!A:C,3,FALSE),0)</f>
        <v>43.73</v>
      </c>
      <c r="D67" s="35">
        <f>IFERROR(VLOOKUP(B67,Sheet2!A:E,4,FALSE),0)</f>
        <v>28.42</v>
      </c>
      <c r="E67" s="36"/>
      <c r="F67" s="37">
        <f t="shared" si="6"/>
        <v>0</v>
      </c>
      <c r="G67" s="38" t="s">
        <v>26</v>
      </c>
      <c r="H67" s="49" t="str">
        <f>IFERROR(VLOOKUP(B67,Sheet2!A:C,2,FALSE),0)</f>
        <v>REDUCTION UNION 2" X 3/4"</v>
      </c>
      <c r="I67" s="30">
        <f>IFERROR(VLOOKUP(B67,Sheet2!A:E,5,FALSE),0)</f>
        <v>1.76</v>
      </c>
      <c r="J67" s="31">
        <f t="shared" si="1"/>
        <v>0</v>
      </c>
      <c r="K67" s="3">
        <f t="shared" si="2"/>
        <v>0</v>
      </c>
    </row>
    <row r="68" spans="1:11" x14ac:dyDescent="0.2">
      <c r="A68" s="45"/>
      <c r="B68" s="42" t="s">
        <v>83</v>
      </c>
      <c r="C68" s="79">
        <f>IFERROR(VLOOKUP(B68,Sheet2!A:C,3,FALSE),0)</f>
        <v>43.97</v>
      </c>
      <c r="D68" s="35">
        <f>IFERROR(VLOOKUP(B68,Sheet2!A:E,4,FALSE),0)</f>
        <v>28.58</v>
      </c>
      <c r="E68" s="36"/>
      <c r="F68" s="37">
        <f t="shared" si="6"/>
        <v>0</v>
      </c>
      <c r="G68" s="38" t="s">
        <v>26</v>
      </c>
      <c r="H68" s="49" t="str">
        <f>IFERROR(VLOOKUP(B68,Sheet2!A:C,2,FALSE),0)</f>
        <v>REDUCTION UNION 2" X 1"</v>
      </c>
      <c r="I68" s="30">
        <f>IFERROR(VLOOKUP(B68,Sheet2!A:E,5,FALSE),0)</f>
        <v>1.1000000000000001</v>
      </c>
      <c r="J68" s="31">
        <f t="shared" si="1"/>
        <v>0</v>
      </c>
      <c r="K68" s="3">
        <f t="shared" si="2"/>
        <v>0</v>
      </c>
    </row>
    <row r="69" spans="1:11" ht="13.5" thickBot="1" x14ac:dyDescent="0.25">
      <c r="A69" s="80"/>
      <c r="B69" s="52" t="s">
        <v>84</v>
      </c>
      <c r="C69" s="81">
        <f>IFERROR(VLOOKUP(B69,Sheet2!A:C,3,FALSE),0)</f>
        <v>45.49</v>
      </c>
      <c r="D69" s="35">
        <f>IFERROR(VLOOKUP(B69,Sheet2!A:E,4,FALSE),0)</f>
        <v>29.57</v>
      </c>
      <c r="E69" s="55"/>
      <c r="F69" s="37">
        <f t="shared" si="6"/>
        <v>0</v>
      </c>
      <c r="G69" s="57" t="s">
        <v>26</v>
      </c>
      <c r="H69" s="58" t="str">
        <f>IFERROR(VLOOKUP(B69,Sheet2!A:C,2,FALSE),0)</f>
        <v>REDUCTION UNION 2" X 1-1/2"</v>
      </c>
      <c r="I69" s="30">
        <f>IFERROR(VLOOKUP(B69,Sheet2!A:E,5,FALSE),0)</f>
        <v>1.79</v>
      </c>
      <c r="J69" s="31">
        <f t="shared" si="1"/>
        <v>0</v>
      </c>
      <c r="K69" s="3">
        <f t="shared" si="2"/>
        <v>0</v>
      </c>
    </row>
    <row r="70" spans="1:11" x14ac:dyDescent="0.2">
      <c r="A70" s="44"/>
      <c r="B70" s="46"/>
      <c r="C70" s="77"/>
      <c r="D70" s="25"/>
      <c r="E70" s="78"/>
      <c r="F70" s="27"/>
      <c r="G70" s="28"/>
      <c r="H70" s="73"/>
      <c r="I70" s="30">
        <f>IFERROR(VLOOKUP(B70,Sheet2!A:E,5,FALSE),0)</f>
        <v>0</v>
      </c>
      <c r="J70" s="31">
        <f t="shared" si="1"/>
        <v>0</v>
      </c>
      <c r="K70" s="3">
        <f t="shared" si="2"/>
        <v>0</v>
      </c>
    </row>
    <row r="71" spans="1:11" x14ac:dyDescent="0.2">
      <c r="A71" s="45"/>
      <c r="B71" s="42" t="s">
        <v>85</v>
      </c>
      <c r="C71" s="34">
        <f>IFERROR(VLOOKUP(B71,Sheet2!A:C,3,FALSE),0)</f>
        <v>363.94</v>
      </c>
      <c r="D71" s="35">
        <f>IFERROR(VLOOKUP(B71,Sheet2!A:E,4,FALSE),0)</f>
        <v>236.56</v>
      </c>
      <c r="E71" s="36"/>
      <c r="F71" s="37">
        <f t="shared" si="6"/>
        <v>0</v>
      </c>
      <c r="G71" s="38"/>
      <c r="H71" s="49" t="str">
        <f>IFERROR(VLOOKUP(B71,Sheet2!A:C,2,FALSE),0)</f>
        <v xml:space="preserve">REDUCTION UNION 6" X 4"       </v>
      </c>
      <c r="I71" s="30">
        <f>IFERROR(VLOOKUP(B71,Sheet2!A:E,5,FALSE),0)</f>
        <v>7.5</v>
      </c>
      <c r="J71" s="31">
        <f t="shared" si="1"/>
        <v>0</v>
      </c>
      <c r="K71" s="3">
        <f t="shared" si="2"/>
        <v>0</v>
      </c>
    </row>
    <row r="72" spans="1:11" ht="13.5" thickBot="1" x14ac:dyDescent="0.25">
      <c r="A72" s="45"/>
      <c r="B72" s="52"/>
      <c r="C72" s="82"/>
      <c r="D72" s="54"/>
      <c r="E72" s="83"/>
      <c r="F72" s="56"/>
      <c r="G72" s="57"/>
      <c r="H72" s="58"/>
      <c r="I72" s="30">
        <f>IFERROR(VLOOKUP(B72,Sheet2!A:E,5,FALSE),0)</f>
        <v>0</v>
      </c>
      <c r="J72" s="31">
        <f t="shared" ref="J72:J134" si="7">I72*E72</f>
        <v>0</v>
      </c>
      <c r="K72" s="3">
        <f t="shared" ref="K72:K134" si="8">E72*C72</f>
        <v>0</v>
      </c>
    </row>
    <row r="73" spans="1:11" ht="13.5" thickBot="1" x14ac:dyDescent="0.25">
      <c r="A73" s="80"/>
      <c r="B73" s="84"/>
      <c r="C73" s="85"/>
      <c r="D73" s="86">
        <f>IFERROR(VLOOKUP(B73,Sheet2!A:C,4,FALSE),0)</f>
        <v>0</v>
      </c>
      <c r="E73" s="87"/>
      <c r="F73" s="63"/>
      <c r="G73" s="64"/>
      <c r="H73" s="65" t="s">
        <v>86</v>
      </c>
      <c r="I73" s="30">
        <f>IFERROR(VLOOKUP(B73,Sheet2!A:E,5,FALSE),0)</f>
        <v>0</v>
      </c>
      <c r="J73" s="31">
        <f t="shared" si="7"/>
        <v>0</v>
      </c>
      <c r="K73" s="3">
        <f t="shared" si="8"/>
        <v>0</v>
      </c>
    </row>
    <row r="74" spans="1:11" x14ac:dyDescent="0.2">
      <c r="A74" s="22"/>
      <c r="B74" s="46" t="s">
        <v>87</v>
      </c>
      <c r="C74" s="24">
        <f>IFERROR(VLOOKUP(B74,Sheet2!A:C,3,FALSE),0)</f>
        <v>14.73</v>
      </c>
      <c r="D74" s="25">
        <f>IFERROR(VLOOKUP(B74,Sheet2!A:E,4,FALSE),0)</f>
        <v>9.57</v>
      </c>
      <c r="E74" s="26"/>
      <c r="F74" s="27">
        <f t="shared" si="6"/>
        <v>0</v>
      </c>
      <c r="G74" s="28" t="s">
        <v>20</v>
      </c>
      <c r="H74" s="88" t="str">
        <f>IFERROR(VLOOKUP(B74,Sheet2!A:C,2,FALSE),0)</f>
        <v>90° ELBOW</v>
      </c>
      <c r="I74" s="30">
        <f>IFERROR(VLOOKUP(B74,Sheet2!A:E,5,FALSE),0)</f>
        <v>0.28000000000000003</v>
      </c>
      <c r="J74" s="31">
        <f t="shared" si="7"/>
        <v>0</v>
      </c>
      <c r="K74" s="3">
        <f t="shared" si="8"/>
        <v>0</v>
      </c>
    </row>
    <row r="75" spans="1:11" x14ac:dyDescent="0.2">
      <c r="A75" s="32"/>
      <c r="B75" s="42" t="s">
        <v>88</v>
      </c>
      <c r="C75" s="34">
        <f>IFERROR(VLOOKUP(B75,Sheet2!A:C,3,FALSE),0)</f>
        <v>22.67</v>
      </c>
      <c r="D75" s="35">
        <f>IFERROR(VLOOKUP(B75,Sheet2!A:E,4,FALSE),0)</f>
        <v>14.74</v>
      </c>
      <c r="E75" s="36"/>
      <c r="F75" s="89">
        <f t="shared" si="6"/>
        <v>0</v>
      </c>
      <c r="G75" s="38" t="s">
        <v>22</v>
      </c>
      <c r="H75" s="90" t="str">
        <f>IFERROR(VLOOKUP(B75,Sheet2!A:C,2,FALSE),0)</f>
        <v>90° ELBOW</v>
      </c>
      <c r="I75" s="30">
        <f>IFERROR(VLOOKUP(B75,Sheet2!A:E,5,FALSE),0)</f>
        <v>0.33</v>
      </c>
      <c r="J75" s="31">
        <f t="shared" si="7"/>
        <v>0</v>
      </c>
      <c r="K75" s="3">
        <f t="shared" si="8"/>
        <v>0</v>
      </c>
    </row>
    <row r="76" spans="1:11" x14ac:dyDescent="0.2">
      <c r="A76" s="32"/>
      <c r="B76" s="42" t="s">
        <v>89</v>
      </c>
      <c r="C76" s="34">
        <f>IFERROR(VLOOKUP(B76,Sheet2!A:C,3,FALSE),0)</f>
        <v>35.909999999999997</v>
      </c>
      <c r="D76" s="35">
        <f>IFERROR(VLOOKUP(B76,Sheet2!A:E,4,FALSE),0)</f>
        <v>23.34</v>
      </c>
      <c r="E76" s="36"/>
      <c r="F76" s="89">
        <f t="shared" si="6"/>
        <v>0</v>
      </c>
      <c r="G76" s="38" t="s">
        <v>24</v>
      </c>
      <c r="H76" s="90" t="str">
        <f>IFERROR(VLOOKUP(B76,Sheet2!A:C,2,FALSE),0)</f>
        <v>90° ELBOW</v>
      </c>
      <c r="I76" s="30">
        <f>IFERROR(VLOOKUP(B76,Sheet2!A:E,5,FALSE),0)</f>
        <v>1.2</v>
      </c>
      <c r="J76" s="31">
        <f t="shared" si="7"/>
        <v>0</v>
      </c>
      <c r="K76" s="3">
        <f t="shared" si="8"/>
        <v>0</v>
      </c>
    </row>
    <row r="77" spans="1:11" x14ac:dyDescent="0.2">
      <c r="A77" s="32"/>
      <c r="B77" s="42" t="s">
        <v>90</v>
      </c>
      <c r="C77" s="34">
        <f>IFERROR(VLOOKUP(B77,Sheet2!A:C,3,FALSE),0)</f>
        <v>49.74</v>
      </c>
      <c r="D77" s="35">
        <f>IFERROR(VLOOKUP(B77,Sheet2!A:E,4,FALSE),0)</f>
        <v>32.33</v>
      </c>
      <c r="E77" s="36"/>
      <c r="F77" s="89">
        <f t="shared" si="6"/>
        <v>0</v>
      </c>
      <c r="G77" s="38" t="s">
        <v>26</v>
      </c>
      <c r="H77" s="90" t="str">
        <f>IFERROR(VLOOKUP(B77,Sheet2!A:C,2,FALSE),0)</f>
        <v>90° ELBOW</v>
      </c>
      <c r="I77" s="30">
        <f>IFERROR(VLOOKUP(B77,Sheet2!A:E,5,FALSE),0)</f>
        <v>2.2000000000000002</v>
      </c>
      <c r="J77" s="31">
        <f t="shared" si="7"/>
        <v>0</v>
      </c>
      <c r="K77" s="3">
        <f t="shared" si="8"/>
        <v>0</v>
      </c>
    </row>
    <row r="78" spans="1:11" ht="13.5" thickBot="1" x14ac:dyDescent="0.25">
      <c r="A78" s="43"/>
      <c r="B78" s="52"/>
      <c r="C78" s="53">
        <f>IFERROR(VLOOKUP(B78,Sheet2!A:C,3,FALSE),0)</f>
        <v>0</v>
      </c>
      <c r="D78" s="54">
        <f>IFERROR(VLOOKUP(B78,Sheet2!A:E,4,FALSE),0)</f>
        <v>0</v>
      </c>
      <c r="E78" s="55"/>
      <c r="F78" s="91">
        <f t="shared" si="6"/>
        <v>0</v>
      </c>
      <c r="G78" s="57"/>
      <c r="H78" s="92">
        <f>IFERROR(VLOOKUP(B78,Sheet2!A:C,2,FALSE),0)</f>
        <v>0</v>
      </c>
      <c r="I78" s="30">
        <f>IFERROR(VLOOKUP(B78,Sheet2!A:E,5,FALSE),0)</f>
        <v>0</v>
      </c>
      <c r="J78" s="31">
        <f t="shared" si="7"/>
        <v>0</v>
      </c>
      <c r="K78" s="3">
        <f t="shared" si="8"/>
        <v>0</v>
      </c>
    </row>
    <row r="79" spans="1:11" x14ac:dyDescent="0.2">
      <c r="A79" s="22"/>
      <c r="B79" s="46"/>
      <c r="C79" s="24"/>
      <c r="D79" s="25"/>
      <c r="E79" s="26"/>
      <c r="F79" s="27"/>
      <c r="G79" s="28"/>
      <c r="H79" s="93"/>
      <c r="I79" s="30">
        <f>IFERROR(VLOOKUP(B79,Sheet2!A:E,5,FALSE),0)</f>
        <v>0</v>
      </c>
      <c r="J79" s="31">
        <f t="shared" si="7"/>
        <v>0</v>
      </c>
      <c r="K79" s="3">
        <f t="shared" si="8"/>
        <v>0</v>
      </c>
    </row>
    <row r="80" spans="1:11" x14ac:dyDescent="0.2">
      <c r="A80" s="32"/>
      <c r="B80" s="42" t="s">
        <v>91</v>
      </c>
      <c r="C80" s="34">
        <f>IFERROR(VLOOKUP(B80,Sheet2!A:C,3,FALSE),0)</f>
        <v>106.83</v>
      </c>
      <c r="D80" s="35">
        <f>IFERROR(VLOOKUP(B80,Sheet2!A:E,4,FALSE),0)</f>
        <v>69.44</v>
      </c>
      <c r="E80" s="36"/>
      <c r="F80" s="89">
        <f t="shared" si="6"/>
        <v>0</v>
      </c>
      <c r="G80" s="38" t="s">
        <v>28</v>
      </c>
      <c r="H80" s="90" t="str">
        <f>IFERROR(VLOOKUP(B80,Sheet2!A:C,2,FALSE),0)</f>
        <v>90° ELBOW</v>
      </c>
      <c r="I80" s="30">
        <f>IFERROR(VLOOKUP(B80,Sheet2!A:E,5,FALSE),0)</f>
        <v>7.3</v>
      </c>
      <c r="J80" s="31">
        <f t="shared" si="7"/>
        <v>0</v>
      </c>
      <c r="K80" s="3">
        <f t="shared" si="8"/>
        <v>0</v>
      </c>
    </row>
    <row r="81" spans="1:11" x14ac:dyDescent="0.2">
      <c r="A81" s="32"/>
      <c r="B81" s="42"/>
      <c r="C81" s="94"/>
      <c r="D81" s="35"/>
      <c r="E81" s="95"/>
      <c r="F81" s="89"/>
      <c r="G81" s="38"/>
      <c r="H81" s="90"/>
      <c r="I81" s="30">
        <f>IFERROR(VLOOKUP(B81,Sheet2!A:E,5,FALSE),0)</f>
        <v>0</v>
      </c>
      <c r="J81" s="31">
        <f t="shared" si="7"/>
        <v>0</v>
      </c>
      <c r="K81" s="3">
        <f t="shared" si="8"/>
        <v>0</v>
      </c>
    </row>
    <row r="82" spans="1:11" ht="13.5" thickBot="1" x14ac:dyDescent="0.25">
      <c r="A82" s="43"/>
      <c r="B82" s="52"/>
      <c r="C82" s="82"/>
      <c r="D82" s="54"/>
      <c r="E82" s="83"/>
      <c r="F82" s="91"/>
      <c r="G82" s="57"/>
      <c r="H82" s="92"/>
      <c r="I82" s="30">
        <f>IFERROR(VLOOKUP(B82,Sheet2!A:E,5,FALSE),0)</f>
        <v>0</v>
      </c>
      <c r="J82" s="31">
        <f t="shared" si="7"/>
        <v>0</v>
      </c>
      <c r="K82" s="3">
        <f t="shared" si="8"/>
        <v>0</v>
      </c>
    </row>
    <row r="83" spans="1:11" x14ac:dyDescent="0.2">
      <c r="A83" s="22"/>
      <c r="B83" s="46"/>
      <c r="C83" s="77"/>
      <c r="D83" s="25"/>
      <c r="E83" s="78"/>
      <c r="F83" s="27"/>
      <c r="G83" s="28"/>
      <c r="H83" s="93"/>
      <c r="I83" s="30">
        <f>IFERROR(VLOOKUP(B83,Sheet2!A:E,5,FALSE),0)</f>
        <v>0</v>
      </c>
      <c r="J83" s="31">
        <f t="shared" si="7"/>
        <v>0</v>
      </c>
      <c r="K83" s="3">
        <f t="shared" si="8"/>
        <v>0</v>
      </c>
    </row>
    <row r="84" spans="1:11" x14ac:dyDescent="0.2">
      <c r="A84" s="32"/>
      <c r="B84" s="42" t="s">
        <v>92</v>
      </c>
      <c r="C84" s="34">
        <f>IFERROR(VLOOKUP(B84,Sheet2!A:C,3,FALSE),0)</f>
        <v>86.48</v>
      </c>
      <c r="D84" s="35">
        <f>IFERROR(VLOOKUP(B84,Sheet2!A:E,4,FALSE),0)</f>
        <v>56.21</v>
      </c>
      <c r="E84" s="36"/>
      <c r="F84" s="89">
        <f t="shared" si="6"/>
        <v>0</v>
      </c>
      <c r="G84" s="38" t="s">
        <v>37</v>
      </c>
      <c r="H84" s="90" t="str">
        <f>IFERROR(VLOOKUP(B84,Sheet2!A:C,2,FALSE),0)</f>
        <v xml:space="preserve">90° ELBOW                   </v>
      </c>
      <c r="I84" s="30">
        <f>IFERROR(VLOOKUP(B84,Sheet2!A:E,5,FALSE),0)</f>
        <v>1.89</v>
      </c>
      <c r="J84" s="31">
        <f t="shared" si="7"/>
        <v>0</v>
      </c>
      <c r="K84" s="3">
        <f t="shared" si="8"/>
        <v>0</v>
      </c>
    </row>
    <row r="85" spans="1:11" x14ac:dyDescent="0.2">
      <c r="A85" s="32"/>
      <c r="B85" s="42" t="s">
        <v>93</v>
      </c>
      <c r="C85" s="34">
        <f>IFERROR(VLOOKUP(B85,Sheet2!A:C,3,FALSE),0)</f>
        <v>169.72</v>
      </c>
      <c r="D85" s="35">
        <f>IFERROR(VLOOKUP(B85,Sheet2!A:E,4,FALSE),0)</f>
        <v>110.32</v>
      </c>
      <c r="E85" s="36"/>
      <c r="F85" s="89">
        <f t="shared" si="6"/>
        <v>0</v>
      </c>
      <c r="G85" s="38" t="s">
        <v>39</v>
      </c>
      <c r="H85" s="90" t="str">
        <f>IFERROR(VLOOKUP(B85,Sheet2!A:C,2,FALSE),0)</f>
        <v xml:space="preserve">90° ELBOW                     </v>
      </c>
      <c r="I85" s="30">
        <f>IFERROR(VLOOKUP(B85,Sheet2!A:E,5,FALSE),0)</f>
        <v>4.09</v>
      </c>
      <c r="J85" s="31">
        <f t="shared" si="7"/>
        <v>0</v>
      </c>
      <c r="K85" s="3">
        <f t="shared" si="8"/>
        <v>0</v>
      </c>
    </row>
    <row r="86" spans="1:11" x14ac:dyDescent="0.2">
      <c r="A86" s="32"/>
      <c r="B86" s="42"/>
      <c r="C86" s="94"/>
      <c r="D86" s="35"/>
      <c r="E86" s="95"/>
      <c r="F86" s="89"/>
      <c r="G86" s="38"/>
      <c r="H86" s="90"/>
      <c r="I86" s="30">
        <f>IFERROR(VLOOKUP(B86,Sheet2!A:E,5,FALSE),0)</f>
        <v>0</v>
      </c>
      <c r="J86" s="31">
        <f t="shared" si="7"/>
        <v>0</v>
      </c>
      <c r="K86" s="3">
        <f t="shared" si="8"/>
        <v>0</v>
      </c>
    </row>
    <row r="87" spans="1:11" x14ac:dyDescent="0.2">
      <c r="A87" s="32"/>
      <c r="B87" s="42"/>
      <c r="C87" s="94"/>
      <c r="D87" s="35"/>
      <c r="E87" s="95"/>
      <c r="F87" s="89"/>
      <c r="G87" s="38"/>
      <c r="H87" s="90"/>
      <c r="I87" s="30">
        <f>IFERROR(VLOOKUP(B87,Sheet2!A:E,5,FALSE),0)</f>
        <v>0</v>
      </c>
      <c r="J87" s="31">
        <f t="shared" si="7"/>
        <v>0</v>
      </c>
      <c r="K87" s="3">
        <f t="shared" si="8"/>
        <v>0</v>
      </c>
    </row>
    <row r="88" spans="1:11" ht="13.5" thickBot="1" x14ac:dyDescent="0.25">
      <c r="A88" s="43"/>
      <c r="B88" s="52"/>
      <c r="C88" s="82"/>
      <c r="D88" s="54"/>
      <c r="E88" s="83"/>
      <c r="F88" s="91"/>
      <c r="G88" s="57"/>
      <c r="H88" s="92"/>
      <c r="I88" s="30">
        <f>IFERROR(VLOOKUP(B88,Sheet2!A:E,5,FALSE),0)</f>
        <v>0</v>
      </c>
      <c r="J88" s="31">
        <f t="shared" si="7"/>
        <v>0</v>
      </c>
      <c r="K88" s="3">
        <f t="shared" si="8"/>
        <v>0</v>
      </c>
    </row>
    <row r="89" spans="1:11" x14ac:dyDescent="0.2">
      <c r="A89" s="22"/>
      <c r="B89" s="96"/>
      <c r="C89" s="97"/>
      <c r="D89" s="98"/>
      <c r="E89" s="99"/>
      <c r="F89" s="89"/>
      <c r="G89" s="100" t="s">
        <v>20</v>
      </c>
      <c r="H89" s="101" t="s">
        <v>94</v>
      </c>
      <c r="I89" s="30">
        <f>IFERROR(VLOOKUP(B89,Sheet2!A:E,5,FALSE),0)</f>
        <v>0</v>
      </c>
      <c r="J89" s="31">
        <f t="shared" si="7"/>
        <v>0</v>
      </c>
      <c r="K89" s="3">
        <f t="shared" si="8"/>
        <v>0</v>
      </c>
    </row>
    <row r="90" spans="1:11" x14ac:dyDescent="0.2">
      <c r="A90" s="32"/>
      <c r="B90" s="103" t="s">
        <v>95</v>
      </c>
      <c r="C90" s="34">
        <f>IFERROR(VLOOKUP(B90,Sheet2!A:C,3,FALSE),0)</f>
        <v>22.98</v>
      </c>
      <c r="D90" s="35">
        <f>IFERROR(VLOOKUP(B90,Sheet2!A:E,4,FALSE),0)</f>
        <v>14.94</v>
      </c>
      <c r="E90" s="36"/>
      <c r="F90" s="89">
        <f t="shared" si="6"/>
        <v>0</v>
      </c>
      <c r="G90" s="38" t="s">
        <v>22</v>
      </c>
      <c r="H90" s="104" t="str">
        <f>IFERROR(VLOOKUP(B90,Sheet2!A:C,2,FALSE),0)</f>
        <v>45° ELBOW</v>
      </c>
      <c r="I90" s="30">
        <f>IFERROR(VLOOKUP(B90,Sheet2!A:E,5,FALSE),0)</f>
        <v>0.5</v>
      </c>
      <c r="J90" s="31">
        <f t="shared" si="7"/>
        <v>0</v>
      </c>
      <c r="K90" s="3">
        <f t="shared" si="8"/>
        <v>0</v>
      </c>
    </row>
    <row r="91" spans="1:11" x14ac:dyDescent="0.2">
      <c r="A91" s="32"/>
      <c r="B91" s="103" t="s">
        <v>96</v>
      </c>
      <c r="C91" s="34">
        <f>IFERROR(VLOOKUP(B91,Sheet2!A:C,3,FALSE),0)</f>
        <v>41.84</v>
      </c>
      <c r="D91" s="35">
        <f>IFERROR(VLOOKUP(B91,Sheet2!A:E,4,FALSE),0)</f>
        <v>27.2</v>
      </c>
      <c r="E91" s="36"/>
      <c r="F91" s="89">
        <f t="shared" si="6"/>
        <v>0</v>
      </c>
      <c r="G91" s="38" t="s">
        <v>97</v>
      </c>
      <c r="H91" s="104" t="str">
        <f>IFERROR(VLOOKUP(B91,Sheet2!A:C,2,FALSE),0)</f>
        <v>45° ELBOW</v>
      </c>
      <c r="I91" s="30">
        <f>IFERROR(VLOOKUP(B91,Sheet2!A:E,5,FALSE),0)</f>
        <v>1.78</v>
      </c>
      <c r="J91" s="31">
        <f t="shared" si="7"/>
        <v>0</v>
      </c>
      <c r="K91" s="3">
        <f t="shared" si="8"/>
        <v>0</v>
      </c>
    </row>
    <row r="92" spans="1:11" x14ac:dyDescent="0.2">
      <c r="A92" s="32"/>
      <c r="B92" s="103" t="s">
        <v>98</v>
      </c>
      <c r="C92" s="34">
        <f>IFERROR(VLOOKUP(B92,Sheet2!A:C,3,FALSE),0)</f>
        <v>55.84</v>
      </c>
      <c r="D92" s="35">
        <f>IFERROR(VLOOKUP(B92,Sheet2!A:E,4,FALSE),0)</f>
        <v>36.299999999999997</v>
      </c>
      <c r="E92" s="36"/>
      <c r="F92" s="89">
        <f t="shared" si="6"/>
        <v>0</v>
      </c>
      <c r="G92" s="38" t="s">
        <v>26</v>
      </c>
      <c r="H92" s="104" t="str">
        <f>IFERROR(VLOOKUP(B92,Sheet2!A:C,2,FALSE),0)</f>
        <v>45° ELBOW</v>
      </c>
      <c r="I92" s="30">
        <f>IFERROR(VLOOKUP(B92,Sheet2!A:E,5,FALSE),0)</f>
        <v>3.59</v>
      </c>
      <c r="J92" s="31">
        <f t="shared" si="7"/>
        <v>0</v>
      </c>
      <c r="K92" s="3">
        <f t="shared" si="8"/>
        <v>0</v>
      </c>
    </row>
    <row r="93" spans="1:11" ht="13.5" thickBot="1" x14ac:dyDescent="0.25">
      <c r="A93" s="43"/>
      <c r="B93" s="105"/>
      <c r="C93" s="67">
        <f>IFERROR(VLOOKUP(B93,Sheet2!A:C,3,FALSE),0)</f>
        <v>0</v>
      </c>
      <c r="D93" s="68">
        <f>IFERROR(VLOOKUP(B93,Sheet2!A:E,4,FALSE),0)</f>
        <v>0</v>
      </c>
      <c r="E93" s="69"/>
      <c r="F93" s="106">
        <f t="shared" si="6"/>
        <v>0</v>
      </c>
      <c r="G93" s="71"/>
      <c r="H93" s="107">
        <f>IFERROR(VLOOKUP(B93,Sheet2!A:C,2,FALSE),0)</f>
        <v>0</v>
      </c>
      <c r="I93" s="30">
        <f>IFERROR(VLOOKUP(B93,Sheet2!A:E,5,FALSE),0)</f>
        <v>0</v>
      </c>
      <c r="J93" s="31">
        <f t="shared" si="7"/>
        <v>0</v>
      </c>
      <c r="K93" s="3">
        <f t="shared" si="8"/>
        <v>0</v>
      </c>
    </row>
    <row r="94" spans="1:11" x14ac:dyDescent="0.2">
      <c r="A94" s="44"/>
      <c r="B94" s="46"/>
      <c r="C94" s="24"/>
      <c r="D94" s="25"/>
      <c r="E94" s="26"/>
      <c r="F94" s="27"/>
      <c r="G94" s="28"/>
      <c r="H94" s="88"/>
      <c r="I94" s="30">
        <f>IFERROR(VLOOKUP(B94,Sheet2!A:E,5,FALSE),0)</f>
        <v>0</v>
      </c>
      <c r="J94" s="31">
        <f t="shared" si="7"/>
        <v>0</v>
      </c>
      <c r="K94" s="3">
        <f t="shared" si="8"/>
        <v>0</v>
      </c>
    </row>
    <row r="95" spans="1:11" x14ac:dyDescent="0.2">
      <c r="A95" s="45"/>
      <c r="B95" s="42" t="s">
        <v>99</v>
      </c>
      <c r="C95" s="34">
        <f>IFERROR(VLOOKUP(B95,Sheet2!A:C,3,FALSE),0)</f>
        <v>85.47</v>
      </c>
      <c r="D95" s="35">
        <f>IFERROR(VLOOKUP(B95,Sheet2!A:E,4,FALSE),0)</f>
        <v>55.56</v>
      </c>
      <c r="E95" s="36"/>
      <c r="F95" s="37">
        <f t="shared" si="6"/>
        <v>0</v>
      </c>
      <c r="G95" s="38" t="s">
        <v>37</v>
      </c>
      <c r="H95" s="108" t="str">
        <f>IFERROR(VLOOKUP(B95,Sheet2!A:C,2,FALSE),0)</f>
        <v xml:space="preserve">45° ELBOW                   </v>
      </c>
      <c r="I95" s="30">
        <f>IFERROR(VLOOKUP(B95,Sheet2!A:E,5,FALSE),0)</f>
        <v>3.29</v>
      </c>
      <c r="J95" s="31">
        <f t="shared" si="7"/>
        <v>0</v>
      </c>
      <c r="K95" s="3">
        <f t="shared" si="8"/>
        <v>0</v>
      </c>
    </row>
    <row r="96" spans="1:11" x14ac:dyDescent="0.2">
      <c r="A96" s="45"/>
      <c r="B96" s="42" t="s">
        <v>100</v>
      </c>
      <c r="C96" s="34">
        <f>IFERROR(VLOOKUP(B96,Sheet2!A:C,3,FALSE),0)</f>
        <v>169.72</v>
      </c>
      <c r="D96" s="35">
        <f>IFERROR(VLOOKUP(B96,Sheet2!A:E,4,FALSE),0)</f>
        <v>110.32</v>
      </c>
      <c r="E96" s="36"/>
      <c r="F96" s="37">
        <f t="shared" si="6"/>
        <v>0</v>
      </c>
      <c r="G96" s="38" t="s">
        <v>39</v>
      </c>
      <c r="H96" s="108" t="str">
        <f>IFERROR(VLOOKUP(B96,Sheet2!A:C,2,FALSE),0)</f>
        <v xml:space="preserve">45° ELBOW                 </v>
      </c>
      <c r="I96" s="30">
        <f>IFERROR(VLOOKUP(B96,Sheet2!A:E,5,FALSE),0)</f>
        <v>7.24</v>
      </c>
      <c r="J96" s="31">
        <f t="shared" si="7"/>
        <v>0</v>
      </c>
      <c r="K96" s="3">
        <f t="shared" si="8"/>
        <v>0</v>
      </c>
    </row>
    <row r="97" spans="1:11" ht="13.5" thickBot="1" x14ac:dyDescent="0.25">
      <c r="A97" s="80"/>
      <c r="B97" s="52"/>
      <c r="C97" s="53"/>
      <c r="D97" s="54"/>
      <c r="E97" s="55"/>
      <c r="F97" s="56"/>
      <c r="G97" s="57"/>
      <c r="H97" s="109"/>
      <c r="I97" s="30">
        <f>IFERROR(VLOOKUP(B97,Sheet2!A:E,5,FALSE),0)</f>
        <v>0</v>
      </c>
      <c r="J97" s="31">
        <f t="shared" si="7"/>
        <v>0</v>
      </c>
      <c r="K97" s="3">
        <f t="shared" si="8"/>
        <v>0</v>
      </c>
    </row>
    <row r="98" spans="1:11" ht="13.5" thickBot="1" x14ac:dyDescent="0.25">
      <c r="A98" s="22"/>
      <c r="B98" s="228" t="s">
        <v>101</v>
      </c>
      <c r="C98" s="229"/>
      <c r="D98" s="229"/>
      <c r="E98" s="229"/>
      <c r="F98" s="229"/>
      <c r="G98" s="229"/>
      <c r="H98" s="230"/>
      <c r="I98" s="30">
        <f>IFERROR(VLOOKUP(B98,Sheet2!A:E,5,FALSE),0)</f>
        <v>0</v>
      </c>
      <c r="J98" s="31">
        <f t="shared" si="7"/>
        <v>0</v>
      </c>
      <c r="K98" s="3">
        <f t="shared" si="8"/>
        <v>0</v>
      </c>
    </row>
    <row r="99" spans="1:11" x14ac:dyDescent="0.2">
      <c r="A99" s="32"/>
      <c r="B99" s="46" t="s">
        <v>102</v>
      </c>
      <c r="C99" s="34">
        <f>IFERROR(VLOOKUP(B99,Sheet2!A:C,3,FALSE),0)</f>
        <v>29.47</v>
      </c>
      <c r="D99" s="35">
        <f>IFERROR(VLOOKUP(B99,Sheet2!A:E,4,FALSE),0)</f>
        <v>19.16</v>
      </c>
      <c r="E99" s="26"/>
      <c r="F99" s="27">
        <f t="shared" si="6"/>
        <v>0</v>
      </c>
      <c r="G99" s="28" t="s">
        <v>20</v>
      </c>
      <c r="H99" s="88" t="str">
        <f>IFERROR(VLOOKUP(B99,Sheet2!A:C,2,FALSE),0)</f>
        <v>90° ELBOW X 1/4" FEMALE NPT</v>
      </c>
      <c r="I99" s="30">
        <f>IFERROR(VLOOKUP(B99,Sheet2!A:E,5,FALSE),0)</f>
        <v>0</v>
      </c>
      <c r="J99" s="31">
        <f t="shared" si="7"/>
        <v>0</v>
      </c>
      <c r="K99" s="3">
        <f t="shared" si="8"/>
        <v>0</v>
      </c>
    </row>
    <row r="100" spans="1:11" x14ac:dyDescent="0.2">
      <c r="A100" s="32"/>
      <c r="B100" s="42" t="s">
        <v>103</v>
      </c>
      <c r="C100" s="34">
        <f>IFERROR(VLOOKUP(B100,Sheet2!A:C,3,FALSE),0)</f>
        <v>30.59</v>
      </c>
      <c r="D100" s="35">
        <f>IFERROR(VLOOKUP(B100,Sheet2!A:E,4,FALSE),0)</f>
        <v>19.88</v>
      </c>
      <c r="E100" s="36"/>
      <c r="F100" s="89">
        <f t="shared" si="6"/>
        <v>0</v>
      </c>
      <c r="G100" s="38" t="s">
        <v>20</v>
      </c>
      <c r="H100" s="108" t="str">
        <f>IFERROR(VLOOKUP(B100,Sheet2!A:C,2,FALSE),0)</f>
        <v>90° ELBOW X 1/2" FEMALE NPT</v>
      </c>
      <c r="I100" s="30">
        <f>IFERROR(VLOOKUP(B100,Sheet2!A:E,5,FALSE),0)</f>
        <v>1.07</v>
      </c>
      <c r="J100" s="31">
        <f t="shared" si="7"/>
        <v>0</v>
      </c>
      <c r="K100" s="3">
        <f t="shared" si="8"/>
        <v>0</v>
      </c>
    </row>
    <row r="101" spans="1:11" x14ac:dyDescent="0.2">
      <c r="A101" s="32"/>
      <c r="B101" s="42" t="s">
        <v>104</v>
      </c>
      <c r="C101" s="34">
        <f>IFERROR(VLOOKUP(B101,Sheet2!A:C,3,FALSE),0)</f>
        <v>36.17</v>
      </c>
      <c r="D101" s="35">
        <f>IFERROR(VLOOKUP(B101,Sheet2!A:E,4,FALSE),0)</f>
        <v>23.51</v>
      </c>
      <c r="E101" s="36"/>
      <c r="F101" s="89">
        <f t="shared" si="6"/>
        <v>0</v>
      </c>
      <c r="G101" s="38" t="s">
        <v>22</v>
      </c>
      <c r="H101" s="108" t="str">
        <f>IFERROR(VLOOKUP(B101,Sheet2!A:C,2,FALSE),0)</f>
        <v>90° ELBOW X 1/4" FEMALE NPT</v>
      </c>
      <c r="I101" s="30">
        <f>IFERROR(VLOOKUP(B101,Sheet2!A:E,5,FALSE),0)</f>
        <v>0</v>
      </c>
      <c r="J101" s="31">
        <f t="shared" si="7"/>
        <v>0</v>
      </c>
      <c r="K101" s="3">
        <f t="shared" si="8"/>
        <v>0</v>
      </c>
    </row>
    <row r="102" spans="1:11" x14ac:dyDescent="0.2">
      <c r="A102" s="32"/>
      <c r="B102" s="42" t="s">
        <v>105</v>
      </c>
      <c r="C102" s="34">
        <f>IFERROR(VLOOKUP(B102,Sheet2!A:C,3,FALSE),0)</f>
        <v>36.17</v>
      </c>
      <c r="D102" s="35">
        <f>IFERROR(VLOOKUP(B102,Sheet2!A:E,4,FALSE),0)</f>
        <v>23.51</v>
      </c>
      <c r="E102" s="36"/>
      <c r="F102" s="89">
        <f t="shared" si="6"/>
        <v>0</v>
      </c>
      <c r="G102" s="38" t="s">
        <v>22</v>
      </c>
      <c r="H102" s="90" t="str">
        <f>IFERROR(VLOOKUP(B102,Sheet2!A:C,2,FALSE),0)</f>
        <v>90° ELBOW X 1/2" FEMALE NPT</v>
      </c>
      <c r="I102" s="30">
        <f>IFERROR(VLOOKUP(B102,Sheet2!A:E,5,FALSE),0)</f>
        <v>1.23</v>
      </c>
      <c r="J102" s="31">
        <f t="shared" si="7"/>
        <v>0</v>
      </c>
      <c r="K102" s="3">
        <f t="shared" si="8"/>
        <v>0</v>
      </c>
    </row>
    <row r="103" spans="1:11" ht="13.5" thickBot="1" x14ac:dyDescent="0.25">
      <c r="A103" s="43"/>
      <c r="B103" s="66" t="s">
        <v>106</v>
      </c>
      <c r="C103" s="34">
        <f>IFERROR(VLOOKUP(B103,Sheet2!A:C,3,FALSE),0)</f>
        <v>36.17</v>
      </c>
      <c r="D103" s="35">
        <f>IFERROR(VLOOKUP(B103,Sheet2!A:E,4,FALSE),0)</f>
        <v>23.51</v>
      </c>
      <c r="E103" s="55"/>
      <c r="F103" s="106">
        <f t="shared" si="6"/>
        <v>0</v>
      </c>
      <c r="G103" s="71" t="s">
        <v>22</v>
      </c>
      <c r="H103" s="110" t="str">
        <f>IFERROR(VLOOKUP(B103,Sheet2!A:C,2,FALSE),0)</f>
        <v>90° ELBOW X 3/4" FEMALE NPT</v>
      </c>
      <c r="I103" s="30">
        <f>IFERROR(VLOOKUP(B103,Sheet2!A:E,5,FALSE),0)</f>
        <v>0.88</v>
      </c>
      <c r="J103" s="31">
        <f t="shared" si="7"/>
        <v>0</v>
      </c>
      <c r="K103" s="3">
        <f t="shared" si="8"/>
        <v>0</v>
      </c>
    </row>
    <row r="104" spans="1:11" ht="13.5" thickBot="1" x14ac:dyDescent="0.25">
      <c r="A104" s="45"/>
      <c r="B104" s="84"/>
      <c r="C104" s="63"/>
      <c r="D104" s="86">
        <f>IFERROR(VLOOKUP(B104,Sheet2!A:C,4,FALSE),0)</f>
        <v>0</v>
      </c>
      <c r="E104" s="111"/>
      <c r="F104" s="63"/>
      <c r="G104" s="64"/>
      <c r="H104" s="112" t="s">
        <v>107</v>
      </c>
      <c r="I104" s="30">
        <f>IFERROR(VLOOKUP(B104,Sheet2!A:E,5,FALSE),0)</f>
        <v>0</v>
      </c>
      <c r="J104" s="31">
        <f t="shared" si="7"/>
        <v>0</v>
      </c>
      <c r="K104" s="3">
        <f t="shared" si="8"/>
        <v>0</v>
      </c>
    </row>
    <row r="105" spans="1:11" x14ac:dyDescent="0.2">
      <c r="A105" s="32"/>
      <c r="B105" s="113" t="s">
        <v>108</v>
      </c>
      <c r="C105" s="34">
        <f>IFERROR(VLOOKUP(B105,Sheet2!A:C,3,FALSE),0)</f>
        <v>18.489999999999998</v>
      </c>
      <c r="D105" s="35">
        <f>IFERROR(VLOOKUP(B105,Sheet2!A:E,4,FALSE),0)</f>
        <v>12.02</v>
      </c>
      <c r="E105" s="26"/>
      <c r="F105" s="89">
        <f t="shared" si="6"/>
        <v>0</v>
      </c>
      <c r="G105" s="100" t="s">
        <v>20</v>
      </c>
      <c r="H105" s="114" t="str">
        <f>IFERROR(VLOOKUP(B105,Sheet2!A:C,2,FALSE),0)</f>
        <v>EQUAL TEE</v>
      </c>
      <c r="I105" s="30">
        <f>IFERROR(VLOOKUP(B105,Sheet2!A:E,5,FALSE),0)</f>
        <v>0.17</v>
      </c>
      <c r="J105" s="31">
        <f t="shared" si="7"/>
        <v>0</v>
      </c>
      <c r="K105" s="3">
        <f t="shared" si="8"/>
        <v>0</v>
      </c>
    </row>
    <row r="106" spans="1:11" x14ac:dyDescent="0.2">
      <c r="A106" s="32"/>
      <c r="B106" s="42" t="s">
        <v>109</v>
      </c>
      <c r="C106" s="34">
        <f>IFERROR(VLOOKUP(B106,Sheet2!A:C,3,FALSE),0)</f>
        <v>26.94</v>
      </c>
      <c r="D106" s="35">
        <f>IFERROR(VLOOKUP(B106,Sheet2!A:E,4,FALSE),0)</f>
        <v>17.510000000000002</v>
      </c>
      <c r="E106" s="36"/>
      <c r="F106" s="89">
        <f t="shared" si="6"/>
        <v>0</v>
      </c>
      <c r="G106" s="38" t="s">
        <v>22</v>
      </c>
      <c r="H106" s="90" t="str">
        <f>IFERROR(VLOOKUP(B106,Sheet2!A:C,2,FALSE),0)</f>
        <v>EQUAL TEE</v>
      </c>
      <c r="I106" s="30">
        <f>IFERROR(VLOOKUP(B106,Sheet2!A:E,5,FALSE),0)</f>
        <v>0.31</v>
      </c>
      <c r="J106" s="31">
        <f t="shared" si="7"/>
        <v>0</v>
      </c>
      <c r="K106" s="3">
        <f t="shared" si="8"/>
        <v>0</v>
      </c>
    </row>
    <row r="107" spans="1:11" x14ac:dyDescent="0.2">
      <c r="A107" s="32"/>
      <c r="B107" s="42" t="s">
        <v>110</v>
      </c>
      <c r="C107" s="34">
        <f>IFERROR(VLOOKUP(B107,Sheet2!A:C,3,FALSE),0)</f>
        <v>56.34</v>
      </c>
      <c r="D107" s="35">
        <f>IFERROR(VLOOKUP(B107,Sheet2!A:E,4,FALSE),0)</f>
        <v>36.619999999999997</v>
      </c>
      <c r="E107" s="36"/>
      <c r="F107" s="89">
        <f t="shared" si="6"/>
        <v>0</v>
      </c>
      <c r="G107" s="38" t="s">
        <v>24</v>
      </c>
      <c r="H107" s="90" t="str">
        <f>IFERROR(VLOOKUP(B107,Sheet2!A:C,2,FALSE),0)</f>
        <v>EQUAL TEE</v>
      </c>
      <c r="I107" s="30">
        <f>IFERROR(VLOOKUP(B107,Sheet2!A:E,5,FALSE),0)</f>
        <v>1.1299999999999999</v>
      </c>
      <c r="J107" s="31">
        <f t="shared" si="7"/>
        <v>0</v>
      </c>
      <c r="K107" s="3">
        <f t="shared" si="8"/>
        <v>0</v>
      </c>
    </row>
    <row r="108" spans="1:11" ht="13.5" thickBot="1" x14ac:dyDescent="0.25">
      <c r="A108" s="43"/>
      <c r="B108" s="52" t="s">
        <v>111</v>
      </c>
      <c r="C108" s="34">
        <f>IFERROR(VLOOKUP(B108,Sheet2!A:C,3,FALSE),0)</f>
        <v>68.319999999999993</v>
      </c>
      <c r="D108" s="35">
        <f>IFERROR(VLOOKUP(B108,Sheet2!A:E,4,FALSE),0)</f>
        <v>44.41</v>
      </c>
      <c r="E108" s="55"/>
      <c r="F108" s="91">
        <f t="shared" si="6"/>
        <v>0</v>
      </c>
      <c r="G108" s="57" t="s">
        <v>26</v>
      </c>
      <c r="H108" s="92" t="str">
        <f>IFERROR(VLOOKUP(B108,Sheet2!A:C,2,FALSE),0)</f>
        <v>EQUAL TEE</v>
      </c>
      <c r="I108" s="30">
        <f>IFERROR(VLOOKUP(B108,Sheet2!A:E,5,FALSE),0)</f>
        <v>1.96</v>
      </c>
      <c r="J108" s="31">
        <f t="shared" si="7"/>
        <v>0</v>
      </c>
      <c r="K108" s="3">
        <f t="shared" si="8"/>
        <v>0</v>
      </c>
    </row>
    <row r="109" spans="1:11" x14ac:dyDescent="0.2">
      <c r="A109" s="22"/>
      <c r="B109" s="46"/>
      <c r="C109" s="24"/>
      <c r="D109" s="25"/>
      <c r="E109" s="26"/>
      <c r="F109" s="27"/>
      <c r="G109" s="28"/>
      <c r="H109" s="93"/>
      <c r="I109" s="30">
        <f>IFERROR(VLOOKUP(B109,Sheet2!A:E,5,FALSE),0)</f>
        <v>0</v>
      </c>
      <c r="J109" s="31">
        <f t="shared" si="7"/>
        <v>0</v>
      </c>
      <c r="K109" s="3">
        <f t="shared" si="8"/>
        <v>0</v>
      </c>
    </row>
    <row r="110" spans="1:11" x14ac:dyDescent="0.2">
      <c r="A110" s="32"/>
      <c r="B110" s="42"/>
      <c r="C110" s="34"/>
      <c r="D110" s="35"/>
      <c r="E110" s="36"/>
      <c r="F110" s="89"/>
      <c r="G110" s="38"/>
      <c r="H110" s="90"/>
      <c r="I110" s="30">
        <f>IFERROR(VLOOKUP(B110,Sheet2!A:E,5,FALSE),0)</f>
        <v>0</v>
      </c>
      <c r="J110" s="31">
        <f t="shared" si="7"/>
        <v>0</v>
      </c>
      <c r="K110" s="3">
        <f t="shared" si="8"/>
        <v>0</v>
      </c>
    </row>
    <row r="111" spans="1:11" x14ac:dyDescent="0.2">
      <c r="A111" s="32"/>
      <c r="B111" s="42" t="s">
        <v>112</v>
      </c>
      <c r="C111" s="34">
        <f>IFERROR(VLOOKUP(B111,Sheet2!A:C,3,FALSE),0)</f>
        <v>144.44</v>
      </c>
      <c r="D111" s="35">
        <f>IFERROR(VLOOKUP(B111,Sheet2!A:E,4,FALSE),0)</f>
        <v>93.89</v>
      </c>
      <c r="E111" s="36"/>
      <c r="F111" s="89">
        <f t="shared" si="6"/>
        <v>0</v>
      </c>
      <c r="G111" s="38" t="s">
        <v>28</v>
      </c>
      <c r="H111" s="90" t="str">
        <f>IFERROR(VLOOKUP(B111,Sheet2!A:C,2,FALSE),0)</f>
        <v>EQUAL TEE</v>
      </c>
      <c r="I111" s="30">
        <f>IFERROR(VLOOKUP(B111,Sheet2!A:E,5,FALSE),0)</f>
        <v>2.5</v>
      </c>
      <c r="J111" s="31">
        <f t="shared" si="7"/>
        <v>0</v>
      </c>
      <c r="K111" s="3">
        <f t="shared" si="8"/>
        <v>0</v>
      </c>
    </row>
    <row r="112" spans="1:11" x14ac:dyDescent="0.2">
      <c r="A112" s="32"/>
      <c r="B112" s="42"/>
      <c r="C112" s="34"/>
      <c r="D112" s="35"/>
      <c r="E112" s="36"/>
      <c r="F112" s="89"/>
      <c r="G112" s="38"/>
      <c r="H112" s="90"/>
      <c r="I112" s="30">
        <f>IFERROR(VLOOKUP(B112,Sheet2!A:E,5,FALSE),0)</f>
        <v>0</v>
      </c>
      <c r="J112" s="31">
        <f t="shared" si="7"/>
        <v>0</v>
      </c>
      <c r="K112" s="3">
        <f t="shared" si="8"/>
        <v>0</v>
      </c>
    </row>
    <row r="113" spans="1:11" ht="13.5" thickBot="1" x14ac:dyDescent="0.25">
      <c r="A113" s="43"/>
      <c r="B113" s="115"/>
      <c r="C113" s="116"/>
      <c r="D113" s="117"/>
      <c r="E113" s="118"/>
      <c r="F113" s="91"/>
      <c r="G113" s="119"/>
      <c r="H113" s="92"/>
      <c r="I113" s="30">
        <f>IFERROR(VLOOKUP(B113,Sheet2!A:E,5,FALSE),0)</f>
        <v>0</v>
      </c>
      <c r="J113" s="31">
        <f t="shared" si="7"/>
        <v>0</v>
      </c>
      <c r="K113" s="3">
        <f t="shared" si="8"/>
        <v>0</v>
      </c>
    </row>
    <row r="114" spans="1:11" x14ac:dyDescent="0.2">
      <c r="A114" s="22"/>
      <c r="B114" s="120"/>
      <c r="C114" s="121"/>
      <c r="D114" s="122"/>
      <c r="E114" s="123"/>
      <c r="F114" s="27"/>
      <c r="G114" s="7"/>
      <c r="H114" s="93"/>
      <c r="I114" s="30">
        <f>IFERROR(VLOOKUP(B114,Sheet2!A:E,5,FALSE),0)</f>
        <v>0</v>
      </c>
      <c r="J114" s="31">
        <f t="shared" si="7"/>
        <v>0</v>
      </c>
      <c r="K114" s="3">
        <f t="shared" si="8"/>
        <v>0</v>
      </c>
    </row>
    <row r="115" spans="1:11" x14ac:dyDescent="0.2">
      <c r="A115" s="32"/>
      <c r="B115" s="103" t="s">
        <v>113</v>
      </c>
      <c r="C115" s="34">
        <f>IFERROR(VLOOKUP(B115,Sheet2!A:C,3,FALSE),0)</f>
        <v>109.63</v>
      </c>
      <c r="D115" s="35">
        <f>IFERROR(VLOOKUP(B115,Sheet2!A:E,4,FALSE),0)</f>
        <v>71.260000000000005</v>
      </c>
      <c r="E115" s="36"/>
      <c r="F115" s="89">
        <f t="shared" si="6"/>
        <v>0</v>
      </c>
      <c r="G115" s="38" t="s">
        <v>37</v>
      </c>
      <c r="H115" s="90" t="str">
        <f>IFERROR(VLOOKUP(B115,Sheet2!A:C,2,FALSE),0)</f>
        <v xml:space="preserve">EQUAL TEE             </v>
      </c>
      <c r="I115" s="30">
        <f>IFERROR(VLOOKUP(B115,Sheet2!A:E,5,FALSE),0)</f>
        <v>1.44</v>
      </c>
      <c r="J115" s="31">
        <f t="shared" si="7"/>
        <v>0</v>
      </c>
      <c r="K115" s="3">
        <f t="shared" si="8"/>
        <v>0</v>
      </c>
    </row>
    <row r="116" spans="1:11" x14ac:dyDescent="0.2">
      <c r="A116" s="32"/>
      <c r="B116" s="103" t="s">
        <v>114</v>
      </c>
      <c r="C116" s="34">
        <f>IFERROR(VLOOKUP(B116,Sheet2!A:C,3,FALSE),0)</f>
        <v>241.98</v>
      </c>
      <c r="D116" s="35">
        <f>IFERROR(VLOOKUP(B116,Sheet2!A:E,4,FALSE),0)</f>
        <v>157.29</v>
      </c>
      <c r="E116" s="36"/>
      <c r="F116" s="89">
        <f t="shared" si="6"/>
        <v>0</v>
      </c>
      <c r="G116" s="38" t="s">
        <v>39</v>
      </c>
      <c r="H116" s="90" t="str">
        <f>IFERROR(VLOOKUP(B116,Sheet2!A:C,2,FALSE),0)</f>
        <v xml:space="preserve">EQUAL TEE             </v>
      </c>
      <c r="I116" s="30">
        <f>IFERROR(VLOOKUP(B116,Sheet2!A:E,5,FALSE),0)</f>
        <v>2.1</v>
      </c>
      <c r="J116" s="31">
        <f t="shared" si="7"/>
        <v>0</v>
      </c>
      <c r="K116" s="3">
        <f t="shared" si="8"/>
        <v>0</v>
      </c>
    </row>
    <row r="117" spans="1:11" ht="13.5" thickBot="1" x14ac:dyDescent="0.25">
      <c r="A117" s="32"/>
      <c r="B117" s="124"/>
      <c r="C117" s="53"/>
      <c r="D117" s="125"/>
      <c r="E117" s="55"/>
      <c r="F117" s="56"/>
      <c r="G117" s="57"/>
      <c r="H117" s="109"/>
      <c r="I117" s="30">
        <f>IFERROR(VLOOKUP(B117,Sheet2!A:E,5,FALSE),0)</f>
        <v>0</v>
      </c>
      <c r="J117" s="31">
        <f t="shared" si="7"/>
        <v>0</v>
      </c>
      <c r="K117" s="3">
        <f t="shared" si="8"/>
        <v>0</v>
      </c>
    </row>
    <row r="118" spans="1:11" ht="13.5" thickBot="1" x14ac:dyDescent="0.25">
      <c r="A118" s="43"/>
      <c r="C118" s="126"/>
      <c r="E118" s="127"/>
      <c r="F118" s="126"/>
      <c r="H118" s="128" t="s">
        <v>115</v>
      </c>
      <c r="I118" s="30">
        <f>IFERROR(VLOOKUP(B118,Sheet2!A:E,5,FALSE),0)</f>
        <v>0</v>
      </c>
      <c r="J118" s="31">
        <f t="shared" si="7"/>
        <v>0</v>
      </c>
      <c r="K118" s="3">
        <f t="shared" si="8"/>
        <v>0</v>
      </c>
    </row>
    <row r="119" spans="1:11" x14ac:dyDescent="0.2">
      <c r="A119" s="22"/>
      <c r="B119" s="46" t="s">
        <v>116</v>
      </c>
      <c r="C119" s="34">
        <f>IFERROR(VLOOKUP(B119,Sheet2!A:C,3,FALSE),0)</f>
        <v>19.47</v>
      </c>
      <c r="D119" s="35">
        <f>IFERROR(VLOOKUP(B119,Sheet2!A:E,4,FALSE),0)</f>
        <v>12.66</v>
      </c>
      <c r="E119" s="26"/>
      <c r="F119" s="27">
        <f t="shared" si="6"/>
        <v>0</v>
      </c>
      <c r="G119" s="28" t="s">
        <v>20</v>
      </c>
      <c r="H119" s="93" t="str">
        <f>IFERROR(VLOOKUP(B119,Sheet2!A:C,2,FALSE),0)</f>
        <v>CROSS</v>
      </c>
      <c r="I119" s="30">
        <f>IFERROR(VLOOKUP(B119,Sheet2!A:E,5,FALSE),0)</f>
        <v>0</v>
      </c>
      <c r="J119" s="31">
        <f t="shared" si="7"/>
        <v>0</v>
      </c>
      <c r="K119" s="3">
        <f t="shared" si="8"/>
        <v>0</v>
      </c>
    </row>
    <row r="120" spans="1:11" x14ac:dyDescent="0.2">
      <c r="A120" s="32"/>
      <c r="B120" s="42" t="s">
        <v>117</v>
      </c>
      <c r="C120" s="34">
        <f>IFERROR(VLOOKUP(B120,Sheet2!A:C,3,FALSE),0)</f>
        <v>30.49</v>
      </c>
      <c r="D120" s="35">
        <f>IFERROR(VLOOKUP(B120,Sheet2!A:E,4,FALSE),0)</f>
        <v>19.82</v>
      </c>
      <c r="E120" s="36"/>
      <c r="F120" s="89">
        <f t="shared" si="6"/>
        <v>0</v>
      </c>
      <c r="G120" s="38" t="s">
        <v>22</v>
      </c>
      <c r="H120" s="90" t="str">
        <f>IFERROR(VLOOKUP(B120,Sheet2!A:C,2,FALSE),0)</f>
        <v>CROSS</v>
      </c>
      <c r="I120" s="30">
        <f>IFERROR(VLOOKUP(B120,Sheet2!A:E,5,FALSE),0)</f>
        <v>0.01</v>
      </c>
      <c r="J120" s="31">
        <f t="shared" si="7"/>
        <v>0</v>
      </c>
      <c r="K120" s="3">
        <f t="shared" si="8"/>
        <v>0</v>
      </c>
    </row>
    <row r="121" spans="1:11" x14ac:dyDescent="0.2">
      <c r="A121" s="32"/>
      <c r="B121" s="42" t="s">
        <v>118</v>
      </c>
      <c r="C121" s="34">
        <f>IFERROR(VLOOKUP(B121,Sheet2!A:C,3,FALSE),0)</f>
        <v>60.97</v>
      </c>
      <c r="D121" s="35">
        <f>IFERROR(VLOOKUP(B121,Sheet2!A:E,4,FALSE),0)</f>
        <v>39.630000000000003</v>
      </c>
      <c r="E121" s="36"/>
      <c r="F121" s="89">
        <f t="shared" si="6"/>
        <v>0</v>
      </c>
      <c r="G121" s="38" t="s">
        <v>24</v>
      </c>
      <c r="H121" s="90" t="str">
        <f>IFERROR(VLOOKUP(B121,Sheet2!A:C,2,FALSE),0)</f>
        <v>CROSS</v>
      </c>
      <c r="I121" s="30">
        <f>IFERROR(VLOOKUP(B121,Sheet2!A:E,5,FALSE),0)</f>
        <v>0.01</v>
      </c>
      <c r="J121" s="31">
        <f t="shared" si="7"/>
        <v>0</v>
      </c>
      <c r="K121" s="3">
        <f t="shared" si="8"/>
        <v>0</v>
      </c>
    </row>
    <row r="122" spans="1:11" ht="13.5" thickBot="1" x14ac:dyDescent="0.25">
      <c r="A122" s="32"/>
      <c r="B122" s="52" t="s">
        <v>119</v>
      </c>
      <c r="C122" s="34">
        <f>IFERROR(VLOOKUP(B122,Sheet2!A:C,3,FALSE),0)</f>
        <v>80.97</v>
      </c>
      <c r="D122" s="35">
        <f>IFERROR(VLOOKUP(B122,Sheet2!A:E,4,FALSE),0)</f>
        <v>52.63</v>
      </c>
      <c r="E122" s="55"/>
      <c r="F122" s="91">
        <f t="shared" si="6"/>
        <v>0</v>
      </c>
      <c r="G122" s="57" t="s">
        <v>26</v>
      </c>
      <c r="H122" s="92" t="str">
        <f>IFERROR(VLOOKUP(B122,Sheet2!A:C,2,FALSE),0)</f>
        <v>CROSS</v>
      </c>
      <c r="I122" s="30">
        <f>IFERROR(VLOOKUP(B122,Sheet2!A:E,5,FALSE),0)</f>
        <v>0.01</v>
      </c>
      <c r="J122" s="31">
        <f t="shared" si="7"/>
        <v>0</v>
      </c>
      <c r="K122" s="3">
        <f t="shared" si="8"/>
        <v>0</v>
      </c>
    </row>
    <row r="123" spans="1:11" ht="13.5" thickBot="1" x14ac:dyDescent="0.25">
      <c r="A123" s="43"/>
      <c r="B123" s="129"/>
      <c r="C123" s="126"/>
      <c r="E123" s="127"/>
      <c r="F123" s="126"/>
      <c r="H123" s="130" t="s">
        <v>120</v>
      </c>
      <c r="I123" s="30">
        <f>IFERROR(VLOOKUP(B123,Sheet2!A:E,5,FALSE),0)</f>
        <v>0</v>
      </c>
      <c r="J123" s="31">
        <f t="shared" si="7"/>
        <v>0</v>
      </c>
      <c r="K123" s="3">
        <f t="shared" si="8"/>
        <v>0</v>
      </c>
    </row>
    <row r="124" spans="1:11" x14ac:dyDescent="0.2">
      <c r="A124" s="45"/>
      <c r="B124" s="46" t="s">
        <v>121</v>
      </c>
      <c r="C124" s="34">
        <f>IFERROR(VLOOKUP(B124,Sheet2!A:C,3,FALSE),0)</f>
        <v>72.94</v>
      </c>
      <c r="D124" s="35">
        <f>IFERROR(VLOOKUP(B124,Sheet2!A:E,4,FALSE),0)</f>
        <v>47.41</v>
      </c>
      <c r="E124" s="26"/>
      <c r="F124" s="27">
        <f t="shared" si="6"/>
        <v>0</v>
      </c>
      <c r="G124" s="28" t="s">
        <v>37</v>
      </c>
      <c r="H124" s="88" t="str">
        <f>IFERROR(VLOOKUP(B124,Sheet2!A:C,2,FALSE),0)</f>
        <v xml:space="preserve">UNION PLUG X 2" FEMALE NPT           </v>
      </c>
      <c r="I124" s="30">
        <f>IFERROR(VLOOKUP(B124,Sheet2!A:E,5,FALSE),0)</f>
        <v>1.3</v>
      </c>
      <c r="J124" s="31">
        <f t="shared" si="7"/>
        <v>0</v>
      </c>
      <c r="K124" s="3">
        <f t="shared" si="8"/>
        <v>0</v>
      </c>
    </row>
    <row r="125" spans="1:11" x14ac:dyDescent="0.2">
      <c r="A125" s="45"/>
      <c r="B125" s="42" t="s">
        <v>122</v>
      </c>
      <c r="C125" s="34">
        <f>IFERROR(VLOOKUP(B125,Sheet2!A:C,3,FALSE),0)</f>
        <v>72.94</v>
      </c>
      <c r="D125" s="35">
        <f>IFERROR(VLOOKUP(B125,Sheet2!A:E,4,FALSE),0)</f>
        <v>47.41</v>
      </c>
      <c r="E125" s="36"/>
      <c r="F125" s="37">
        <f t="shared" si="6"/>
        <v>0</v>
      </c>
      <c r="G125" s="38" t="s">
        <v>37</v>
      </c>
      <c r="H125" s="108" t="str">
        <f>IFERROR(VLOOKUP(B125,Sheet2!A:C,2,FALSE),0)</f>
        <v xml:space="preserve">UNION PLUG X 3" FEMALE NPT           </v>
      </c>
      <c r="I125" s="30">
        <f>IFERROR(VLOOKUP(B125,Sheet2!A:E,5,FALSE),0)</f>
        <v>28</v>
      </c>
      <c r="J125" s="31">
        <f t="shared" si="7"/>
        <v>0</v>
      </c>
      <c r="K125" s="3">
        <f t="shared" si="8"/>
        <v>0</v>
      </c>
    </row>
    <row r="126" spans="1:11" x14ac:dyDescent="0.2">
      <c r="A126" s="45"/>
      <c r="B126" s="42"/>
      <c r="C126" s="34">
        <f>IFERROR(VLOOKUP(B126,Sheet2!A:C,3,FALSE),0)</f>
        <v>0</v>
      </c>
      <c r="D126" s="131">
        <f>IFERROR(VLOOKUP(B126,Sheet2!A:E,4,FALSE),0)</f>
        <v>0</v>
      </c>
      <c r="E126" s="36"/>
      <c r="F126" s="37">
        <f t="shared" si="6"/>
        <v>0</v>
      </c>
      <c r="G126" s="38"/>
      <c r="H126" s="108">
        <f>IFERROR(VLOOKUP(B126,Sheet2!A:C,2,FALSE),0)</f>
        <v>0</v>
      </c>
      <c r="I126" s="30">
        <f>IFERROR(VLOOKUP(B126,Sheet2!A:E,5,FALSE),0)</f>
        <v>0</v>
      </c>
      <c r="J126" s="31">
        <f t="shared" si="7"/>
        <v>0</v>
      </c>
      <c r="K126" s="3">
        <f t="shared" si="8"/>
        <v>0</v>
      </c>
    </row>
    <row r="127" spans="1:11" x14ac:dyDescent="0.2">
      <c r="A127" s="45"/>
      <c r="B127" s="42" t="s">
        <v>123</v>
      </c>
      <c r="C127" s="34">
        <f>IFERROR(VLOOKUP(B127,Sheet2!A:C,3,FALSE),0)</f>
        <v>121.57</v>
      </c>
      <c r="D127" s="35">
        <f>IFERROR(VLOOKUP(B127,Sheet2!A:E,4,FALSE),0)</f>
        <v>79.02</v>
      </c>
      <c r="E127" s="36"/>
      <c r="F127" s="37">
        <f t="shared" ref="F127:F128" si="9">D127*E127</f>
        <v>0</v>
      </c>
      <c r="G127" s="38" t="s">
        <v>39</v>
      </c>
      <c r="H127" s="108" t="str">
        <f>IFERROR(VLOOKUP(B127,Sheet2!A:C,2,FALSE),0)</f>
        <v xml:space="preserve">UNION PLUG X 2" FEMALE NPT           </v>
      </c>
      <c r="I127" s="30">
        <f>IFERROR(VLOOKUP(B127,Sheet2!A:E,5,FALSE),0)</f>
        <v>1.34</v>
      </c>
      <c r="J127" s="31">
        <f t="shared" si="7"/>
        <v>0</v>
      </c>
      <c r="K127" s="3">
        <f t="shared" si="8"/>
        <v>0</v>
      </c>
    </row>
    <row r="128" spans="1:11" ht="13.5" thickBot="1" x14ac:dyDescent="0.25">
      <c r="A128" s="80"/>
      <c r="B128" s="52" t="s">
        <v>124</v>
      </c>
      <c r="C128" s="34">
        <f>IFERROR(VLOOKUP(B128,Sheet2!A:C,3,FALSE),0)</f>
        <v>123.98</v>
      </c>
      <c r="D128" s="35">
        <f>IFERROR(VLOOKUP(B128,Sheet2!A:E,4,FALSE),0)</f>
        <v>80.59</v>
      </c>
      <c r="E128" s="55"/>
      <c r="F128" s="91">
        <f t="shared" si="9"/>
        <v>0</v>
      </c>
      <c r="G128" s="57" t="s">
        <v>39</v>
      </c>
      <c r="H128" s="92" t="str">
        <f>IFERROR(VLOOKUP(B128,Sheet2!A:C,2,FALSE),0)</f>
        <v xml:space="preserve">UNION PLUG X 3" FEMALE NPT           </v>
      </c>
      <c r="I128" s="30">
        <f>IFERROR(VLOOKUP(B128,Sheet2!A:E,5,FALSE),0)</f>
        <v>1.82</v>
      </c>
      <c r="J128" s="31">
        <f t="shared" si="7"/>
        <v>0</v>
      </c>
      <c r="K128" s="3">
        <f t="shared" si="8"/>
        <v>0</v>
      </c>
    </row>
    <row r="129" spans="1:11" ht="13.5" thickBot="1" x14ac:dyDescent="0.25">
      <c r="A129" s="22"/>
      <c r="B129" s="232" t="s">
        <v>125</v>
      </c>
      <c r="C129" s="233"/>
      <c r="D129" s="233"/>
      <c r="E129" s="233"/>
      <c r="F129" s="233"/>
      <c r="G129" s="233"/>
      <c r="H129" s="234"/>
      <c r="I129" s="30">
        <f>IFERROR(VLOOKUP(B129,Sheet2!A:E,5,FALSE),0)</f>
        <v>0</v>
      </c>
      <c r="J129" s="31">
        <f t="shared" si="7"/>
        <v>0</v>
      </c>
      <c r="K129" s="3">
        <f t="shared" si="8"/>
        <v>0</v>
      </c>
    </row>
    <row r="130" spans="1:11" x14ac:dyDescent="0.2">
      <c r="A130" s="32"/>
      <c r="B130" s="96" t="s">
        <v>126</v>
      </c>
      <c r="C130" s="97">
        <f>IFERROR(VLOOKUP(B130,Sheet2!A:C,3,FALSE),0)</f>
        <v>26.72</v>
      </c>
      <c r="D130" s="98">
        <f>IFERROR(VLOOKUP(B130,Sheet2!A:E,4,FALSE),0)</f>
        <v>17.37</v>
      </c>
      <c r="E130" s="99"/>
      <c r="F130" s="89">
        <f t="shared" ref="F130:F134" si="10">D130*E130</f>
        <v>0</v>
      </c>
      <c r="G130" s="100" t="s">
        <v>22</v>
      </c>
      <c r="H130" s="101" t="str">
        <f>IFERROR(VLOOKUP(B130,Sheet2!A:C,2,FALSE),0)</f>
        <v>REDUCTION TEE          1                     3/4"</v>
      </c>
      <c r="I130" s="30">
        <f>IFERROR(VLOOKUP(B130,Sheet2!A:E,5,FALSE),0)</f>
        <v>0.28999999999999998</v>
      </c>
      <c r="J130" s="31">
        <f t="shared" si="7"/>
        <v>0</v>
      </c>
      <c r="K130" s="3">
        <f t="shared" si="8"/>
        <v>0</v>
      </c>
    </row>
    <row r="131" spans="1:11" x14ac:dyDescent="0.2">
      <c r="A131" s="32"/>
      <c r="B131" s="103" t="s">
        <v>127</v>
      </c>
      <c r="C131" s="34">
        <f>IFERROR(VLOOKUP(B131,Sheet2!A:C,3,FALSE),0)</f>
        <v>51.94</v>
      </c>
      <c r="D131" s="35">
        <f>IFERROR(VLOOKUP(B131,Sheet2!A:E,4,FALSE),0)</f>
        <v>33.76</v>
      </c>
      <c r="E131" s="36"/>
      <c r="F131" s="89">
        <f t="shared" si="10"/>
        <v>0</v>
      </c>
      <c r="G131" s="38" t="s">
        <v>24</v>
      </c>
      <c r="H131" s="104" t="str">
        <f>IFERROR(VLOOKUP(B131,Sheet2!A:C,2,FALSE),0)</f>
        <v>REDUCTION TEE        1-1/2"             3/4"</v>
      </c>
      <c r="I131" s="30">
        <f>IFERROR(VLOOKUP(B131,Sheet2!A:E,5,FALSE),0)</f>
        <v>1.45</v>
      </c>
      <c r="J131" s="31">
        <f t="shared" si="7"/>
        <v>0</v>
      </c>
      <c r="K131" s="3">
        <f t="shared" si="8"/>
        <v>0</v>
      </c>
    </row>
    <row r="132" spans="1:11" x14ac:dyDescent="0.2">
      <c r="A132" s="32"/>
      <c r="B132" s="103" t="s">
        <v>128</v>
      </c>
      <c r="C132" s="34">
        <f>IFERROR(VLOOKUP(B132,Sheet2!A:C,3,FALSE),0)</f>
        <v>53.34</v>
      </c>
      <c r="D132" s="35">
        <f>IFERROR(VLOOKUP(B132,Sheet2!A:E,4,FALSE),0)</f>
        <v>34.67</v>
      </c>
      <c r="E132" s="36"/>
      <c r="F132" s="89">
        <f t="shared" si="10"/>
        <v>0</v>
      </c>
      <c r="G132" s="38" t="s">
        <v>24</v>
      </c>
      <c r="H132" s="104" t="str">
        <f>IFERROR(VLOOKUP(B132,Sheet2!A:C,2,FALSE),0)</f>
        <v>REDUCTION TEE        1-1/2"                1"</v>
      </c>
      <c r="I132" s="30">
        <f>IFERROR(VLOOKUP(B132,Sheet2!A:E,5,FALSE),0)</f>
        <v>0.64</v>
      </c>
      <c r="J132" s="31">
        <f t="shared" si="7"/>
        <v>0</v>
      </c>
      <c r="K132" s="3">
        <f t="shared" si="8"/>
        <v>0</v>
      </c>
    </row>
    <row r="133" spans="1:11" x14ac:dyDescent="0.2">
      <c r="A133" s="32"/>
      <c r="B133" s="103" t="s">
        <v>129</v>
      </c>
      <c r="C133" s="34">
        <f>IFERROR(VLOOKUP(B133,Sheet2!A:C,3,FALSE),0)</f>
        <v>66.34</v>
      </c>
      <c r="D133" s="35">
        <f>IFERROR(VLOOKUP(B133,Sheet2!A:E,4,FALSE),0)</f>
        <v>43.12</v>
      </c>
      <c r="E133" s="36"/>
      <c r="F133" s="89">
        <f t="shared" si="10"/>
        <v>0</v>
      </c>
      <c r="G133" s="38" t="s">
        <v>26</v>
      </c>
      <c r="H133" s="104" t="str">
        <f>IFERROR(VLOOKUP(B133,Sheet2!A:C,2,FALSE),0)</f>
        <v>REDUCTION TEE          2"                    3/4"</v>
      </c>
      <c r="I133" s="30">
        <f>IFERROR(VLOOKUP(B133,Sheet2!A:E,5,FALSE),0)</f>
        <v>2.5</v>
      </c>
      <c r="J133" s="31">
        <f t="shared" si="7"/>
        <v>0</v>
      </c>
      <c r="K133" s="3">
        <f t="shared" si="8"/>
        <v>0</v>
      </c>
    </row>
    <row r="134" spans="1:11" ht="13.5" thickBot="1" x14ac:dyDescent="0.25">
      <c r="A134" s="43"/>
      <c r="B134" s="105" t="s">
        <v>130</v>
      </c>
      <c r="C134" s="67">
        <f>IFERROR(VLOOKUP(B134,Sheet2!A:C,3,FALSE),0)</f>
        <v>67.489999999999995</v>
      </c>
      <c r="D134" s="68">
        <f>IFERROR(VLOOKUP(B134,Sheet2!A:E,4,FALSE),0)</f>
        <v>43.87</v>
      </c>
      <c r="E134" s="69"/>
      <c r="F134" s="106">
        <f t="shared" si="10"/>
        <v>0</v>
      </c>
      <c r="G134" s="71" t="s">
        <v>26</v>
      </c>
      <c r="H134" s="132" t="str">
        <f>IFERROR(VLOOKUP(B134,Sheet2!A:C,2,FALSE),0)</f>
        <v>REDUCTION TEE          2"                     1"</v>
      </c>
      <c r="I134" s="30">
        <f>IFERROR(VLOOKUP(B134,Sheet2!A:E,5,FALSE),0)</f>
        <v>0.99</v>
      </c>
      <c r="J134" s="31">
        <f t="shared" si="7"/>
        <v>0</v>
      </c>
      <c r="K134" s="3">
        <f t="shared" si="8"/>
        <v>0</v>
      </c>
    </row>
    <row r="135" spans="1:11" ht="13.5" thickBot="1" x14ac:dyDescent="0.25">
      <c r="A135" s="22"/>
      <c r="B135" s="235" t="s">
        <v>818</v>
      </c>
      <c r="C135" s="233"/>
      <c r="D135" s="233"/>
      <c r="E135" s="233"/>
      <c r="F135" s="233"/>
      <c r="G135" s="233"/>
      <c r="H135" s="234"/>
      <c r="I135" s="30">
        <f>IFERROR(VLOOKUP(B135,Sheet2!A:E,5,FALSE),0)</f>
        <v>0</v>
      </c>
      <c r="J135" s="31">
        <f t="shared" ref="J135:J195" si="11">I135*E135</f>
        <v>0</v>
      </c>
      <c r="K135" s="3">
        <f t="shared" ref="K135:K195" si="12">E135*C135</f>
        <v>0</v>
      </c>
    </row>
    <row r="136" spans="1:11" x14ac:dyDescent="0.2">
      <c r="A136" s="32"/>
      <c r="B136" s="46" t="s">
        <v>131</v>
      </c>
      <c r="C136" s="24">
        <f>IFERROR(VLOOKUP(B136,Sheet2!A:C,3,FALSE),0)</f>
        <v>32.83</v>
      </c>
      <c r="D136" s="25">
        <f>IFERROR(VLOOKUP(B136,Sheet2!A:E,4,FALSE),0)</f>
        <v>21.34</v>
      </c>
      <c r="E136" s="26"/>
      <c r="F136" s="27">
        <f t="shared" ref="F136:F147" si="13">D136*E136</f>
        <v>0</v>
      </c>
      <c r="G136" s="28" t="s">
        <v>20</v>
      </c>
      <c r="H136" s="88" t="str">
        <f>IFERROR(VLOOKUP(B136,Sheet2!A:C,2,FALSE),0)</f>
        <v>REDUCTION TEE          3/4"                  1/4" NPT</v>
      </c>
      <c r="I136" s="30">
        <f>IFERROR(VLOOKUP(B136,Sheet2!A:E,5,FALSE),0)</f>
        <v>0.56000000000000005</v>
      </c>
      <c r="J136" s="31">
        <f t="shared" si="11"/>
        <v>0</v>
      </c>
      <c r="K136" s="3">
        <f t="shared" si="12"/>
        <v>0</v>
      </c>
    </row>
    <row r="137" spans="1:11" x14ac:dyDescent="0.2">
      <c r="A137" s="32"/>
      <c r="B137" s="42" t="s">
        <v>132</v>
      </c>
      <c r="C137" s="34">
        <f>IFERROR(VLOOKUP(B137,Sheet2!A:C,3,FALSE),0)</f>
        <v>32.83</v>
      </c>
      <c r="D137" s="35">
        <f>IFERROR(VLOOKUP(B137,Sheet2!A:E,4,FALSE),0)</f>
        <v>21.34</v>
      </c>
      <c r="E137" s="36"/>
      <c r="F137" s="89">
        <f t="shared" si="13"/>
        <v>0</v>
      </c>
      <c r="G137" s="38" t="s">
        <v>20</v>
      </c>
      <c r="H137" s="108" t="str">
        <f>IFERROR(VLOOKUP(B137,Sheet2!A:C,2,FALSE),0)</f>
        <v>REDUCTION TEE          3/4"                  1/2" NPT</v>
      </c>
      <c r="I137" s="30">
        <f>IFERROR(VLOOKUP(B137,Sheet2!A:E,5,FALSE),0)</f>
        <v>1.02</v>
      </c>
      <c r="J137" s="31">
        <f t="shared" si="11"/>
        <v>0</v>
      </c>
      <c r="K137" s="3">
        <f t="shared" si="12"/>
        <v>0</v>
      </c>
    </row>
    <row r="138" spans="1:11" x14ac:dyDescent="0.2">
      <c r="A138" s="32"/>
      <c r="B138" s="42" t="s">
        <v>133</v>
      </c>
      <c r="C138" s="34">
        <f>IFERROR(VLOOKUP(B138,Sheet2!A:C,3,FALSE),0)</f>
        <v>39.94</v>
      </c>
      <c r="D138" s="35">
        <f>IFERROR(VLOOKUP(B138,Sheet2!A:E,4,FALSE),0)</f>
        <v>25.96</v>
      </c>
      <c r="E138" s="36"/>
      <c r="F138" s="89">
        <f t="shared" si="13"/>
        <v>0</v>
      </c>
      <c r="G138" s="38" t="s">
        <v>22</v>
      </c>
      <c r="H138" s="90" t="str">
        <f>IFERROR(VLOOKUP(B138,Sheet2!A:C,2,FALSE),0)</f>
        <v>REDUCTION TEE             1"                  1/4" NPT</v>
      </c>
      <c r="I138" s="30">
        <f>IFERROR(VLOOKUP(B138,Sheet2!A:E,5,FALSE),0)</f>
        <v>1.05</v>
      </c>
      <c r="J138" s="31">
        <f t="shared" si="11"/>
        <v>0</v>
      </c>
      <c r="K138" s="3">
        <f t="shared" si="12"/>
        <v>0</v>
      </c>
    </row>
    <row r="139" spans="1:11" x14ac:dyDescent="0.2">
      <c r="A139" s="32"/>
      <c r="B139" s="42" t="s">
        <v>134</v>
      </c>
      <c r="C139" s="34">
        <f>IFERROR(VLOOKUP(B139,Sheet2!A:C,3,FALSE),0)</f>
        <v>39.94</v>
      </c>
      <c r="D139" s="35">
        <f>IFERROR(VLOOKUP(B139,Sheet2!A:E,4,FALSE),0)</f>
        <v>25.96</v>
      </c>
      <c r="E139" s="36"/>
      <c r="F139" s="89">
        <f t="shared" si="13"/>
        <v>0</v>
      </c>
      <c r="G139" s="38" t="s">
        <v>22</v>
      </c>
      <c r="H139" s="90" t="str">
        <f>IFERROR(VLOOKUP(B139,Sheet2!A:C,2,FALSE),0)</f>
        <v>REDUCTION TEE             1"                  1/2" NPT</v>
      </c>
      <c r="I139" s="30">
        <f>IFERROR(VLOOKUP(B139,Sheet2!A:E,5,FALSE),0)</f>
        <v>1.25</v>
      </c>
      <c r="J139" s="31">
        <f t="shared" si="11"/>
        <v>0</v>
      </c>
      <c r="K139" s="3">
        <f t="shared" si="12"/>
        <v>0</v>
      </c>
    </row>
    <row r="140" spans="1:11" x14ac:dyDescent="0.2">
      <c r="A140" s="32"/>
      <c r="B140" s="42" t="s">
        <v>135</v>
      </c>
      <c r="C140" s="34">
        <f>IFERROR(VLOOKUP(B140,Sheet2!A:C,3,FALSE),0)</f>
        <v>39.94</v>
      </c>
      <c r="D140" s="35">
        <f>IFERROR(VLOOKUP(B140,Sheet2!A:E,4,FALSE),0)</f>
        <v>25.96</v>
      </c>
      <c r="E140" s="36"/>
      <c r="F140" s="89">
        <f t="shared" si="13"/>
        <v>0</v>
      </c>
      <c r="G140" s="38" t="s">
        <v>22</v>
      </c>
      <c r="H140" s="90" t="str">
        <f>IFERROR(VLOOKUP(B140,Sheet2!A:C,2,FALSE),0)</f>
        <v>REDUCTION TEE             1"                  3/4" NPT</v>
      </c>
      <c r="I140" s="30">
        <f>IFERROR(VLOOKUP(B140,Sheet2!A:E,5,FALSE),0)</f>
        <v>1.05</v>
      </c>
      <c r="J140" s="31">
        <f t="shared" si="11"/>
        <v>0</v>
      </c>
      <c r="K140" s="3">
        <f t="shared" si="12"/>
        <v>0</v>
      </c>
    </row>
    <row r="141" spans="1:11" x14ac:dyDescent="0.2">
      <c r="A141" s="32"/>
      <c r="B141" s="42" t="s">
        <v>136</v>
      </c>
      <c r="C141" s="34">
        <f>IFERROR(VLOOKUP(B141,Sheet2!A:C,3,FALSE),0)</f>
        <v>59.91</v>
      </c>
      <c r="D141" s="35">
        <f>IFERROR(VLOOKUP(B141,Sheet2!A:E,4,FALSE),0)</f>
        <v>38.94</v>
      </c>
      <c r="E141" s="36"/>
      <c r="F141" s="89">
        <f t="shared" si="13"/>
        <v>0</v>
      </c>
      <c r="G141" s="38" t="s">
        <v>24</v>
      </c>
      <c r="H141" s="90" t="str">
        <f>IFERROR(VLOOKUP(B141,Sheet2!A:C,2,FALSE),0)</f>
        <v>REDUCTION TEE            1-1/2"            1/2" NPT</v>
      </c>
      <c r="I141" s="30">
        <f>IFERROR(VLOOKUP(B141,Sheet2!A:E,5,FALSE),0)</f>
        <v>1.25</v>
      </c>
      <c r="J141" s="31">
        <f t="shared" si="11"/>
        <v>0</v>
      </c>
      <c r="K141" s="3">
        <f t="shared" si="12"/>
        <v>0</v>
      </c>
    </row>
    <row r="142" spans="1:11" x14ac:dyDescent="0.2">
      <c r="A142" s="32"/>
      <c r="B142" s="42" t="s">
        <v>137</v>
      </c>
      <c r="C142" s="34">
        <f>IFERROR(VLOOKUP(B142,Sheet2!A:C,3,FALSE),0)</f>
        <v>59.91</v>
      </c>
      <c r="D142" s="35">
        <f>IFERROR(VLOOKUP(B142,Sheet2!A:E,4,FALSE),0)</f>
        <v>38.94</v>
      </c>
      <c r="E142" s="36"/>
      <c r="F142" s="89">
        <f t="shared" si="13"/>
        <v>0</v>
      </c>
      <c r="G142" s="38" t="s">
        <v>24</v>
      </c>
      <c r="H142" s="90" t="str">
        <f>IFERROR(VLOOKUP(B142,Sheet2!A:C,2,FALSE),0)</f>
        <v>REDUCTION TEE            1-1/2"            3/4" NPT</v>
      </c>
      <c r="I142" s="30">
        <f>IFERROR(VLOOKUP(B142,Sheet2!A:E,5,FALSE),0)</f>
        <v>2</v>
      </c>
      <c r="J142" s="31">
        <f t="shared" si="11"/>
        <v>0</v>
      </c>
      <c r="K142" s="3">
        <f t="shared" si="12"/>
        <v>0</v>
      </c>
    </row>
    <row r="143" spans="1:11" x14ac:dyDescent="0.2">
      <c r="A143" s="32"/>
      <c r="B143" s="42" t="s">
        <v>138</v>
      </c>
      <c r="C143" s="34">
        <f>IFERROR(VLOOKUP(B143,Sheet2!A:C,3,FALSE),0)</f>
        <v>65.98</v>
      </c>
      <c r="D143" s="35">
        <f>IFERROR(VLOOKUP(B143,Sheet2!A:E,4,FALSE),0)</f>
        <v>42.89</v>
      </c>
      <c r="E143" s="36"/>
      <c r="F143" s="89">
        <f t="shared" si="13"/>
        <v>0</v>
      </c>
      <c r="G143" s="38" t="s">
        <v>26</v>
      </c>
      <c r="H143" s="90" t="str">
        <f>IFERROR(VLOOKUP(B143,Sheet2!A:C,2,FALSE),0)</f>
        <v>REDUCTION TEE               2"                1/2" NPT</v>
      </c>
      <c r="I143" s="30">
        <f>IFERROR(VLOOKUP(B143,Sheet2!A:E,5,FALSE),0)</f>
        <v>2</v>
      </c>
      <c r="J143" s="31">
        <f t="shared" si="11"/>
        <v>0</v>
      </c>
      <c r="K143" s="3">
        <f t="shared" si="12"/>
        <v>0</v>
      </c>
    </row>
    <row r="144" spans="1:11" ht="13.5" thickBot="1" x14ac:dyDescent="0.25">
      <c r="A144" s="43"/>
      <c r="B144" s="52" t="s">
        <v>139</v>
      </c>
      <c r="C144" s="53">
        <f>IFERROR(VLOOKUP(B144,Sheet2!A:C,3,FALSE),0)</f>
        <v>65.98</v>
      </c>
      <c r="D144" s="54">
        <f>IFERROR(VLOOKUP(B144,Sheet2!A:E,4,FALSE),0)</f>
        <v>42.89</v>
      </c>
      <c r="E144" s="55"/>
      <c r="F144" s="91">
        <f t="shared" si="13"/>
        <v>0</v>
      </c>
      <c r="G144" s="57" t="s">
        <v>26</v>
      </c>
      <c r="H144" s="109" t="str">
        <f>IFERROR(VLOOKUP(B144,Sheet2!A:C,2,FALSE),0)</f>
        <v>REDUCTION TEE               2"                3/4" NPT</v>
      </c>
      <c r="I144" s="30">
        <f>IFERROR(VLOOKUP(B144,Sheet2!A:E,5,FALSE),0)</f>
        <v>3</v>
      </c>
      <c r="J144" s="31">
        <f t="shared" si="11"/>
        <v>0</v>
      </c>
      <c r="K144" s="3">
        <f t="shared" si="12"/>
        <v>0</v>
      </c>
    </row>
    <row r="145" spans="1:11" x14ac:dyDescent="0.2">
      <c r="A145" s="44"/>
      <c r="B145" s="46"/>
      <c r="C145" s="24"/>
      <c r="D145" s="25"/>
      <c r="E145" s="133"/>
      <c r="F145" s="27"/>
      <c r="G145" s="28"/>
      <c r="H145" s="88"/>
      <c r="I145" s="30">
        <f>IFERROR(VLOOKUP(B145,Sheet2!A:E,5,FALSE),0)</f>
        <v>0</v>
      </c>
      <c r="J145" s="31">
        <f t="shared" si="11"/>
        <v>0</v>
      </c>
      <c r="K145" s="3">
        <f t="shared" si="12"/>
        <v>0</v>
      </c>
    </row>
    <row r="146" spans="1:11" x14ac:dyDescent="0.2">
      <c r="A146" s="45"/>
      <c r="B146" s="42"/>
      <c r="C146" s="34"/>
      <c r="D146" s="35"/>
      <c r="E146" s="74"/>
      <c r="F146" s="37"/>
      <c r="G146" s="38"/>
      <c r="H146" s="108"/>
      <c r="I146" s="30">
        <f>IFERROR(VLOOKUP(B146,Sheet2!A:E,5,FALSE),0)</f>
        <v>0</v>
      </c>
      <c r="J146" s="31">
        <f t="shared" si="11"/>
        <v>0</v>
      </c>
      <c r="K146" s="3">
        <f t="shared" si="12"/>
        <v>0</v>
      </c>
    </row>
    <row r="147" spans="1:11" x14ac:dyDescent="0.2">
      <c r="A147" s="45"/>
      <c r="B147" s="42" t="s">
        <v>140</v>
      </c>
      <c r="C147" s="34">
        <f>IFERROR(VLOOKUP(B147,Sheet2!A:C,3,FALSE),0)</f>
        <v>146.19</v>
      </c>
      <c r="D147" s="35">
        <f>IFERROR(VLOOKUP(B147,Sheet2!A:E,4,FALSE),0)</f>
        <v>95.02</v>
      </c>
      <c r="E147" s="36"/>
      <c r="F147" s="37">
        <f t="shared" si="13"/>
        <v>0</v>
      </c>
      <c r="G147" s="38" t="s">
        <v>28</v>
      </c>
      <c r="H147" s="108" t="str">
        <f>IFERROR(VLOOKUP(B147,Sheet2!A:C,2,FALSE),0)</f>
        <v>REDUCTION TEE                  3"               2" NPT</v>
      </c>
      <c r="I147" s="30">
        <f>IFERROR(VLOOKUP(B147,Sheet2!A:E,5,FALSE),0)</f>
        <v>3</v>
      </c>
      <c r="J147" s="31">
        <f t="shared" si="11"/>
        <v>0</v>
      </c>
      <c r="K147" s="3">
        <f t="shared" si="12"/>
        <v>0</v>
      </c>
    </row>
    <row r="148" spans="1:11" x14ac:dyDescent="0.2">
      <c r="A148" s="45"/>
      <c r="B148" s="42"/>
      <c r="C148" s="34"/>
      <c r="D148" s="35"/>
      <c r="E148" s="74"/>
      <c r="F148" s="37"/>
      <c r="G148" s="38"/>
      <c r="H148" s="108"/>
      <c r="I148" s="30">
        <f>IFERROR(VLOOKUP(B148,Sheet2!A:E,5,FALSE),0)</f>
        <v>0</v>
      </c>
      <c r="J148" s="31">
        <f t="shared" si="11"/>
        <v>0</v>
      </c>
      <c r="K148" s="3">
        <f t="shared" si="12"/>
        <v>0</v>
      </c>
    </row>
    <row r="149" spans="1:11" ht="13.5" thickBot="1" x14ac:dyDescent="0.25">
      <c r="A149" s="80"/>
      <c r="B149" s="52"/>
      <c r="C149" s="53"/>
      <c r="D149" s="54"/>
      <c r="E149" s="134"/>
      <c r="F149" s="56"/>
      <c r="G149" s="57"/>
      <c r="H149" s="109"/>
      <c r="I149" s="30">
        <f>IFERROR(VLOOKUP(B149,Sheet2!A:E,5,FALSE),0)</f>
        <v>0</v>
      </c>
      <c r="J149" s="31">
        <f t="shared" si="11"/>
        <v>0</v>
      </c>
      <c r="K149" s="3">
        <f t="shared" si="12"/>
        <v>0</v>
      </c>
    </row>
    <row r="150" spans="1:11" ht="13.5" thickBot="1" x14ac:dyDescent="0.25">
      <c r="A150" s="22"/>
      <c r="B150" s="228" t="s">
        <v>141</v>
      </c>
      <c r="C150" s="229"/>
      <c r="D150" s="229"/>
      <c r="E150" s="229"/>
      <c r="F150" s="229"/>
      <c r="G150" s="229"/>
      <c r="H150" s="230"/>
      <c r="I150" s="30">
        <f>IFERROR(VLOOKUP(B150,Sheet2!A:E,5,FALSE),0)</f>
        <v>0</v>
      </c>
      <c r="J150" s="31">
        <f t="shared" si="11"/>
        <v>0</v>
      </c>
      <c r="K150" s="3">
        <f t="shared" si="12"/>
        <v>0</v>
      </c>
    </row>
    <row r="151" spans="1:11" x14ac:dyDescent="0.2">
      <c r="A151" s="45"/>
      <c r="B151" s="46" t="s">
        <v>142</v>
      </c>
      <c r="C151" s="24">
        <f>IFERROR(VLOOKUP(B151,Sheet2!A:C,3,FALSE),0)</f>
        <v>61.37</v>
      </c>
      <c r="D151" s="25">
        <f>IFERROR(VLOOKUP(B151,Sheet2!A:E,4,FALSE),0)</f>
        <v>39.89</v>
      </c>
      <c r="E151" s="26"/>
      <c r="F151" s="27">
        <f t="shared" ref="F151:F161" si="14">D151*E151</f>
        <v>0</v>
      </c>
      <c r="G151" s="28" t="s">
        <v>20</v>
      </c>
      <c r="H151" s="88" t="str">
        <f>IFERROR(VLOOKUP(B151,Sheet2!A:C,2,FALSE),0)</f>
        <v>VALVE KIT (BALL VALVE + (2) THREADED ADAPTERS</v>
      </c>
      <c r="I151" s="30">
        <f>IFERROR(VLOOKUP(B151,Sheet2!A:E,5,FALSE),0)</f>
        <v>0.53</v>
      </c>
      <c r="J151" s="31">
        <f t="shared" si="11"/>
        <v>0</v>
      </c>
      <c r="K151" s="3">
        <f t="shared" si="12"/>
        <v>0</v>
      </c>
    </row>
    <row r="152" spans="1:11" x14ac:dyDescent="0.2">
      <c r="A152" s="45"/>
      <c r="B152" s="42" t="s">
        <v>143</v>
      </c>
      <c r="C152" s="34">
        <f>IFERROR(VLOOKUP(B152,Sheet2!A:C,3,FALSE),0)</f>
        <v>76.59</v>
      </c>
      <c r="D152" s="35">
        <f>IFERROR(VLOOKUP(B152,Sheet2!A:E,4,FALSE),0)</f>
        <v>49.78</v>
      </c>
      <c r="E152" s="36"/>
      <c r="F152" s="89">
        <f t="shared" si="14"/>
        <v>0</v>
      </c>
      <c r="G152" s="38" t="s">
        <v>22</v>
      </c>
      <c r="H152" s="108" t="str">
        <f>IFERROR(VLOOKUP(B152,Sheet2!A:C,2,FALSE),0)</f>
        <v>VALVE KIT (BALL VALVE + (2) THREADED ADAPTERS</v>
      </c>
      <c r="I152" s="30">
        <f>IFERROR(VLOOKUP(B152,Sheet2!A:E,5,FALSE),0)</f>
        <v>0.86</v>
      </c>
      <c r="J152" s="31">
        <f t="shared" si="11"/>
        <v>0</v>
      </c>
      <c r="K152" s="3">
        <f t="shared" si="12"/>
        <v>0</v>
      </c>
    </row>
    <row r="153" spans="1:11" x14ac:dyDescent="0.2">
      <c r="A153" s="45"/>
      <c r="B153" s="42" t="s">
        <v>144</v>
      </c>
      <c r="C153" s="34">
        <f>IFERROR(VLOOKUP(B153,Sheet2!A:C,3,FALSE),0)</f>
        <v>166.95</v>
      </c>
      <c r="D153" s="35">
        <f>IFERROR(VLOOKUP(B153,Sheet2!A:E,4,FALSE),0)</f>
        <v>108.52</v>
      </c>
      <c r="E153" s="36"/>
      <c r="F153" s="89">
        <f t="shared" si="14"/>
        <v>0</v>
      </c>
      <c r="G153" s="38" t="s">
        <v>24</v>
      </c>
      <c r="H153" s="108" t="str">
        <f>IFERROR(VLOOKUP(B153,Sheet2!A:C,2,FALSE),0)</f>
        <v>VALVE KIT (BALL VALVE + (2) THREADED ADAPTERS</v>
      </c>
      <c r="I153" s="30">
        <f>IFERROR(VLOOKUP(B153,Sheet2!A:E,5,FALSE),0)</f>
        <v>4</v>
      </c>
      <c r="J153" s="31">
        <f t="shared" si="11"/>
        <v>0</v>
      </c>
      <c r="K153" s="3">
        <f t="shared" si="12"/>
        <v>0</v>
      </c>
    </row>
    <row r="154" spans="1:11" ht="13.5" thickBot="1" x14ac:dyDescent="0.25">
      <c r="A154" s="80"/>
      <c r="B154" s="42" t="s">
        <v>145</v>
      </c>
      <c r="C154" s="40">
        <f>IFERROR(VLOOKUP(B154,Sheet2!A:C,3,FALSE),0)</f>
        <v>243.79</v>
      </c>
      <c r="D154" s="41">
        <f>IFERROR(VLOOKUP(B154,Sheet2!A:E,4,FALSE),0)</f>
        <v>158.46</v>
      </c>
      <c r="E154" s="36"/>
      <c r="F154" s="89">
        <f t="shared" si="14"/>
        <v>0</v>
      </c>
      <c r="G154" s="38" t="s">
        <v>26</v>
      </c>
      <c r="H154" s="108" t="str">
        <f>IFERROR(VLOOKUP(B154,Sheet2!A:C,2,FALSE),0)</f>
        <v>VALVE KIT (BALL VALVE + (2) THREADED ADAPTERS</v>
      </c>
      <c r="I154" s="30">
        <f>IFERROR(VLOOKUP(B154,Sheet2!A:E,5,FALSE),0)</f>
        <v>4.0999999999999996</v>
      </c>
      <c r="J154" s="31">
        <f t="shared" si="11"/>
        <v>0</v>
      </c>
      <c r="K154" s="3">
        <f t="shared" si="12"/>
        <v>0</v>
      </c>
    </row>
    <row r="155" spans="1:11" x14ac:dyDescent="0.2">
      <c r="A155" s="44"/>
      <c r="B155" s="42"/>
      <c r="C155" s="94"/>
      <c r="D155" s="35"/>
      <c r="E155" s="95"/>
      <c r="F155" s="37"/>
      <c r="G155" s="38"/>
      <c r="H155" s="49"/>
      <c r="I155" s="30">
        <f>IFERROR(VLOOKUP(B155,Sheet2!A:E,5,FALSE),0)</f>
        <v>0</v>
      </c>
      <c r="J155" s="31">
        <f t="shared" si="11"/>
        <v>0</v>
      </c>
      <c r="K155" s="3">
        <f t="shared" si="12"/>
        <v>0</v>
      </c>
    </row>
    <row r="156" spans="1:11" x14ac:dyDescent="0.2">
      <c r="A156" s="45"/>
      <c r="B156" s="42" t="s">
        <v>146</v>
      </c>
      <c r="C156" s="40">
        <f>IFERROR(VLOOKUP(B156,Sheet2!A:C,3,FALSE),0)</f>
        <v>399.94</v>
      </c>
      <c r="D156" s="41">
        <f>IFERROR(VLOOKUP(B156,Sheet2!A:E,4,FALSE),0)</f>
        <v>259.95999999999998</v>
      </c>
      <c r="E156" s="36"/>
      <c r="F156" s="37">
        <f t="shared" si="14"/>
        <v>0</v>
      </c>
      <c r="G156" s="38" t="s">
        <v>28</v>
      </c>
      <c r="H156" s="108" t="str">
        <f>IFERROR(VLOOKUP(B156,Sheet2!A:C,2,FALSE),0)</f>
        <v>VALVE KIT (BALL VALVE + (2) THREADED ADAPTERS</v>
      </c>
      <c r="I156" s="30">
        <f>IFERROR(VLOOKUP(B156,Sheet2!A:E,5,FALSE),0)</f>
        <v>8.6999999999999993</v>
      </c>
      <c r="J156" s="31">
        <f t="shared" si="11"/>
        <v>0</v>
      </c>
      <c r="K156" s="3">
        <f t="shared" si="12"/>
        <v>0</v>
      </c>
    </row>
    <row r="157" spans="1:11" x14ac:dyDescent="0.2">
      <c r="A157" s="45"/>
      <c r="B157" s="42"/>
      <c r="C157" s="40"/>
      <c r="D157" s="41"/>
      <c r="E157" s="36"/>
      <c r="F157" s="37"/>
      <c r="G157" s="38"/>
      <c r="H157" s="108"/>
      <c r="I157" s="30">
        <f>IFERROR(VLOOKUP(B157,Sheet2!A:E,5,FALSE),0)</f>
        <v>0</v>
      </c>
      <c r="J157" s="31">
        <f t="shared" si="11"/>
        <v>0</v>
      </c>
      <c r="K157" s="3">
        <f t="shared" si="12"/>
        <v>0</v>
      </c>
    </row>
    <row r="158" spans="1:11" ht="13.5" thickBot="1" x14ac:dyDescent="0.25">
      <c r="A158" s="80"/>
      <c r="B158" s="42"/>
      <c r="C158" s="40"/>
      <c r="D158" s="41"/>
      <c r="E158" s="36"/>
      <c r="F158" s="37"/>
      <c r="G158" s="38"/>
      <c r="H158" s="108"/>
      <c r="I158" s="30">
        <f>IFERROR(VLOOKUP(B158,Sheet2!A:E,5,FALSE),0)</f>
        <v>0</v>
      </c>
      <c r="J158" s="31">
        <f t="shared" si="11"/>
        <v>0</v>
      </c>
      <c r="K158" s="3">
        <f t="shared" si="12"/>
        <v>0</v>
      </c>
    </row>
    <row r="159" spans="1:11" x14ac:dyDescent="0.2">
      <c r="A159" s="44"/>
      <c r="B159" s="42"/>
      <c r="C159" s="40"/>
      <c r="D159" s="41"/>
      <c r="E159" s="36"/>
      <c r="F159" s="37"/>
      <c r="G159" s="38"/>
      <c r="H159" s="108"/>
      <c r="I159" s="30">
        <f>IFERROR(VLOOKUP(B159,Sheet2!A:E,5,FALSE),0)</f>
        <v>0</v>
      </c>
      <c r="J159" s="31">
        <f t="shared" si="11"/>
        <v>0</v>
      </c>
      <c r="K159" s="3">
        <f t="shared" si="12"/>
        <v>0</v>
      </c>
    </row>
    <row r="160" spans="1:11" x14ac:dyDescent="0.2">
      <c r="A160" s="45"/>
      <c r="B160" s="42" t="s">
        <v>147</v>
      </c>
      <c r="C160" s="34">
        <f>IFERROR(VLOOKUP(B160,Sheet2!A:C,3,FALSE),0)</f>
        <v>789.94</v>
      </c>
      <c r="D160" s="35">
        <f>IFERROR(VLOOKUP(B160,Sheet2!A:E,4,FALSE),0)</f>
        <v>513.46</v>
      </c>
      <c r="E160" s="36"/>
      <c r="F160" s="37">
        <f t="shared" si="14"/>
        <v>0</v>
      </c>
      <c r="G160" s="38" t="s">
        <v>37</v>
      </c>
      <c r="H160" s="108" t="str">
        <f>IFERROR(VLOOKUP(B160,Sheet2!A:C,2,FALSE),0)</f>
        <v xml:space="preserve">VALVE             </v>
      </c>
      <c r="I160" s="30">
        <f>IFERROR(VLOOKUP(B160,Sheet2!A:E,5,FALSE),0)</f>
        <v>5.2</v>
      </c>
      <c r="J160" s="31">
        <f t="shared" si="11"/>
        <v>0</v>
      </c>
      <c r="K160" s="3">
        <f t="shared" si="12"/>
        <v>0</v>
      </c>
    </row>
    <row r="161" spans="1:11" x14ac:dyDescent="0.2">
      <c r="A161" s="45"/>
      <c r="B161" s="42" t="s">
        <v>148</v>
      </c>
      <c r="C161" s="34">
        <f>IFERROR(VLOOKUP(B161,Sheet2!A:C,3,FALSE),0)</f>
        <v>1198.27</v>
      </c>
      <c r="D161" s="35">
        <f>IFERROR(VLOOKUP(B161,Sheet2!A:E,4,FALSE),0)</f>
        <v>778.88</v>
      </c>
      <c r="E161" s="36"/>
      <c r="F161" s="37">
        <f t="shared" si="14"/>
        <v>0</v>
      </c>
      <c r="G161" s="38" t="s">
        <v>39</v>
      </c>
      <c r="H161" s="108" t="str">
        <f>IFERROR(VLOOKUP(B161,Sheet2!A:C,2,FALSE),0)</f>
        <v xml:space="preserve">VALVE      </v>
      </c>
      <c r="I161" s="30">
        <f>IFERROR(VLOOKUP(B161,Sheet2!A:E,5,FALSE),0)</f>
        <v>1.64</v>
      </c>
      <c r="J161" s="31">
        <f t="shared" si="11"/>
        <v>0</v>
      </c>
      <c r="K161" s="3">
        <f t="shared" si="12"/>
        <v>0</v>
      </c>
    </row>
    <row r="162" spans="1:11" x14ac:dyDescent="0.2">
      <c r="A162" s="45"/>
      <c r="B162" s="42"/>
      <c r="C162" s="40"/>
      <c r="D162" s="41"/>
      <c r="E162" s="36"/>
      <c r="F162" s="37"/>
      <c r="G162" s="38"/>
      <c r="H162" s="108"/>
      <c r="I162" s="30">
        <f>IFERROR(VLOOKUP(B162,Sheet2!A:E,5,FALSE),0)</f>
        <v>0</v>
      </c>
      <c r="J162" s="31">
        <f t="shared" si="11"/>
        <v>0</v>
      </c>
      <c r="K162" s="3">
        <f t="shared" si="12"/>
        <v>0</v>
      </c>
    </row>
    <row r="163" spans="1:11" ht="13.5" thickBot="1" x14ac:dyDescent="0.25">
      <c r="A163" s="45"/>
      <c r="B163" s="52"/>
      <c r="C163" s="82"/>
      <c r="D163" s="54"/>
      <c r="E163" s="83"/>
      <c r="F163" s="56"/>
      <c r="G163" s="57"/>
      <c r="H163" s="58"/>
      <c r="I163" s="30">
        <f>IFERROR(VLOOKUP(B163,Sheet2!A:E,5,FALSE),0)</f>
        <v>0</v>
      </c>
      <c r="J163" s="31">
        <f t="shared" si="11"/>
        <v>0</v>
      </c>
      <c r="K163" s="3">
        <f t="shared" si="12"/>
        <v>0</v>
      </c>
    </row>
    <row r="164" spans="1:11" ht="13.5" thickBot="1" x14ac:dyDescent="0.25">
      <c r="A164" s="43"/>
      <c r="B164" s="236" t="s">
        <v>819</v>
      </c>
      <c r="C164" s="233"/>
      <c r="D164" s="233"/>
      <c r="E164" s="233"/>
      <c r="F164" s="233"/>
      <c r="G164" s="233"/>
      <c r="H164" s="234"/>
      <c r="I164" s="30">
        <f>IFERROR(VLOOKUP(B164,Sheet2!A:E,5,FALSE),0)</f>
        <v>0</v>
      </c>
      <c r="J164" s="31">
        <f t="shared" si="11"/>
        <v>0</v>
      </c>
      <c r="K164" s="3">
        <f t="shared" si="12"/>
        <v>0</v>
      </c>
    </row>
    <row r="165" spans="1:11" x14ac:dyDescent="0.2">
      <c r="A165" s="22"/>
      <c r="B165" s="96" t="s">
        <v>149</v>
      </c>
      <c r="C165" s="97">
        <f>IFERROR(VLOOKUP(B165,Sheet2!A:C,3,FALSE),0)</f>
        <v>31.98</v>
      </c>
      <c r="D165" s="98">
        <f>IFERROR(VLOOKUP(B165,Sheet2!A:E,4,FALSE),0)</f>
        <v>20.79</v>
      </c>
      <c r="E165" s="26"/>
      <c r="F165" s="89">
        <f t="shared" ref="F165:F174" si="15">D165*E165</f>
        <v>0</v>
      </c>
      <c r="G165" s="100" t="s">
        <v>22</v>
      </c>
      <c r="H165" s="135" t="str">
        <f>IFERROR(VLOOKUP(B165,Sheet2!A:C,2,FALSE),0)</f>
        <v>SADDLE DROP           1"                  1"</v>
      </c>
      <c r="I165" s="30">
        <f>IFERROR(VLOOKUP(B165,Sheet2!A:E,5,FALSE),0)</f>
        <v>0.01</v>
      </c>
      <c r="J165" s="31">
        <f t="shared" si="11"/>
        <v>0</v>
      </c>
      <c r="K165" s="3">
        <f t="shared" si="12"/>
        <v>0</v>
      </c>
    </row>
    <row r="166" spans="1:11" x14ac:dyDescent="0.2">
      <c r="A166" s="32"/>
      <c r="B166" s="103" t="s">
        <v>150</v>
      </c>
      <c r="C166" s="34">
        <f>IFERROR(VLOOKUP(B166,Sheet2!A:C,3,FALSE),0)</f>
        <v>39.35</v>
      </c>
      <c r="D166" s="35">
        <f>IFERROR(VLOOKUP(B166,Sheet2!A:E,4,FALSE),0)</f>
        <v>25.58</v>
      </c>
      <c r="E166" s="36"/>
      <c r="F166" s="89">
        <f t="shared" si="15"/>
        <v>0</v>
      </c>
      <c r="G166" s="38" t="s">
        <v>24</v>
      </c>
      <c r="H166" s="104" t="str">
        <f>IFERROR(VLOOKUP(B166,Sheet2!A:C,2,FALSE),0)</f>
        <v>SADDLE DROP        1-1/2"             3/4"</v>
      </c>
      <c r="I166" s="30">
        <f>IFERROR(VLOOKUP(B166,Sheet2!A:E,5,FALSE),0)</f>
        <v>1.4</v>
      </c>
      <c r="J166" s="31">
        <f t="shared" si="11"/>
        <v>0</v>
      </c>
      <c r="K166" s="3">
        <f t="shared" si="12"/>
        <v>0</v>
      </c>
    </row>
    <row r="167" spans="1:11" x14ac:dyDescent="0.2">
      <c r="A167" s="32"/>
      <c r="B167" s="103" t="s">
        <v>151</v>
      </c>
      <c r="C167" s="34">
        <f>IFERROR(VLOOKUP(B167,Sheet2!A:C,3,FALSE),0)</f>
        <v>39.69</v>
      </c>
      <c r="D167" s="35">
        <f>IFERROR(VLOOKUP(B167,Sheet2!A:E,4,FALSE),0)</f>
        <v>25.8</v>
      </c>
      <c r="E167" s="36"/>
      <c r="F167" s="89">
        <f t="shared" si="15"/>
        <v>0</v>
      </c>
      <c r="G167" s="38" t="s">
        <v>24</v>
      </c>
      <c r="H167" s="104" t="str">
        <f>IFERROR(VLOOKUP(B167,Sheet2!A:C,2,FALSE),0)</f>
        <v>SADDLE DROP        1-1/2"              1"</v>
      </c>
      <c r="I167" s="30">
        <f>IFERROR(VLOOKUP(B167,Sheet2!A:E,5,FALSE),0)</f>
        <v>0.02</v>
      </c>
      <c r="J167" s="31">
        <f t="shared" si="11"/>
        <v>0</v>
      </c>
      <c r="K167" s="3">
        <f t="shared" si="12"/>
        <v>0</v>
      </c>
    </row>
    <row r="168" spans="1:11" x14ac:dyDescent="0.2">
      <c r="A168" s="32"/>
      <c r="B168" s="103" t="s">
        <v>152</v>
      </c>
      <c r="C168" s="34">
        <f>IFERROR(VLOOKUP(B168,Sheet2!A:C,3,FALSE),0)</f>
        <v>40.89</v>
      </c>
      <c r="D168" s="35">
        <f>IFERROR(VLOOKUP(B168,Sheet2!A:E,4,FALSE),0)</f>
        <v>26.58</v>
      </c>
      <c r="E168" s="36"/>
      <c r="F168" s="89">
        <f t="shared" si="15"/>
        <v>0</v>
      </c>
      <c r="G168" s="38" t="s">
        <v>26</v>
      </c>
      <c r="H168" s="104" t="str">
        <f>IFERROR(VLOOKUP(B168,Sheet2!A:C,2,FALSE),0)</f>
        <v>SADDLE DROP            2"               3/4"</v>
      </c>
      <c r="I168" s="30">
        <f>IFERROR(VLOOKUP(B168,Sheet2!A:E,5,FALSE),0)</f>
        <v>2.5</v>
      </c>
      <c r="J168" s="31">
        <f t="shared" si="11"/>
        <v>0</v>
      </c>
      <c r="K168" s="3">
        <f t="shared" si="12"/>
        <v>0</v>
      </c>
    </row>
    <row r="169" spans="1:11" ht="13.5" thickBot="1" x14ac:dyDescent="0.25">
      <c r="A169" s="43"/>
      <c r="B169" s="105" t="s">
        <v>153</v>
      </c>
      <c r="C169" s="67">
        <f>IFERROR(VLOOKUP(B169,Sheet2!A:C,3,FALSE),0)</f>
        <v>40.97</v>
      </c>
      <c r="D169" s="68">
        <f>IFERROR(VLOOKUP(B169,Sheet2!A:E,4,FALSE),0)</f>
        <v>26.63</v>
      </c>
      <c r="E169" s="69"/>
      <c r="F169" s="106">
        <f t="shared" si="15"/>
        <v>0</v>
      </c>
      <c r="G169" s="71" t="s">
        <v>26</v>
      </c>
      <c r="H169" s="107" t="str">
        <f>IFERROR(VLOOKUP(B169,Sheet2!A:C,2,FALSE),0)</f>
        <v>SADDLE DROP            2"                 1"</v>
      </c>
      <c r="I169" s="30">
        <f>IFERROR(VLOOKUP(B169,Sheet2!A:E,5,FALSE),0)</f>
        <v>0.01</v>
      </c>
      <c r="J169" s="31">
        <f t="shared" si="11"/>
        <v>0</v>
      </c>
      <c r="K169" s="3">
        <f t="shared" si="12"/>
        <v>0</v>
      </c>
    </row>
    <row r="170" spans="1:11" x14ac:dyDescent="0.2">
      <c r="A170" s="22"/>
      <c r="B170" s="103"/>
      <c r="C170" s="34"/>
      <c r="D170" s="35"/>
      <c r="E170" s="36"/>
      <c r="F170" s="37"/>
      <c r="G170" s="38"/>
      <c r="H170" s="136"/>
      <c r="I170" s="30">
        <f>IFERROR(VLOOKUP(B170,Sheet2!A:E,5,FALSE),0)</f>
        <v>0</v>
      </c>
      <c r="J170" s="31">
        <f t="shared" si="11"/>
        <v>0</v>
      </c>
      <c r="K170" s="3">
        <f t="shared" si="12"/>
        <v>0</v>
      </c>
    </row>
    <row r="171" spans="1:11" x14ac:dyDescent="0.2">
      <c r="A171" s="32"/>
      <c r="B171" s="103" t="s">
        <v>154</v>
      </c>
      <c r="C171" s="34">
        <f>IFERROR(VLOOKUP(B171,Sheet2!A:C,3,FALSE),0)</f>
        <v>53.84</v>
      </c>
      <c r="D171" s="35">
        <f>IFERROR(VLOOKUP(B171,Sheet2!A:E,4,FALSE),0)</f>
        <v>35</v>
      </c>
      <c r="E171" s="36"/>
      <c r="F171" s="37">
        <f t="shared" si="15"/>
        <v>0</v>
      </c>
      <c r="G171" s="38" t="s">
        <v>28</v>
      </c>
      <c r="H171" s="136" t="str">
        <f>IFERROR(VLOOKUP(B171,Sheet2!A:C,2,FALSE),0)</f>
        <v>SADDLE DROP            3"              3/4"</v>
      </c>
      <c r="I171" s="30">
        <f>IFERROR(VLOOKUP(B171,Sheet2!A:E,5,FALSE),0)</f>
        <v>3.1</v>
      </c>
      <c r="J171" s="31">
        <f t="shared" si="11"/>
        <v>0</v>
      </c>
      <c r="K171" s="3">
        <f t="shared" si="12"/>
        <v>0</v>
      </c>
    </row>
    <row r="172" spans="1:11" x14ac:dyDescent="0.2">
      <c r="A172" s="32"/>
      <c r="B172" s="103" t="s">
        <v>155</v>
      </c>
      <c r="C172" s="34">
        <f>IFERROR(VLOOKUP(B172,Sheet2!A:C,3,FALSE),0)</f>
        <v>53.84</v>
      </c>
      <c r="D172" s="35">
        <f>IFERROR(VLOOKUP(B172,Sheet2!A:E,4,FALSE),0)</f>
        <v>35</v>
      </c>
      <c r="E172" s="36"/>
      <c r="F172" s="37">
        <f t="shared" si="15"/>
        <v>0</v>
      </c>
      <c r="G172" s="38" t="s">
        <v>28</v>
      </c>
      <c r="H172" s="136" t="str">
        <f>IFERROR(VLOOKUP(B172,Sheet2!A:C,2,FALSE),0)</f>
        <v>SADDLE DROP            3"               1"</v>
      </c>
      <c r="I172" s="30">
        <f>IFERROR(VLOOKUP(B172,Sheet2!A:E,5,FALSE),0)</f>
        <v>0.01</v>
      </c>
      <c r="J172" s="31">
        <f t="shared" si="11"/>
        <v>0</v>
      </c>
      <c r="K172" s="3">
        <f t="shared" si="12"/>
        <v>0</v>
      </c>
    </row>
    <row r="173" spans="1:11" x14ac:dyDescent="0.2">
      <c r="A173" s="32"/>
      <c r="B173" s="103" t="s">
        <v>156</v>
      </c>
      <c r="C173" s="34">
        <f>IFERROR(VLOOKUP(B173,Sheet2!A:C,3,FALSE),0)</f>
        <v>85.37</v>
      </c>
      <c r="D173" s="35">
        <f>IFERROR(VLOOKUP(B173,Sheet2!A:E,4,FALSE),0)</f>
        <v>55.49</v>
      </c>
      <c r="E173" s="36"/>
      <c r="F173" s="37">
        <f t="shared" si="15"/>
        <v>0</v>
      </c>
      <c r="G173" s="38" t="s">
        <v>37</v>
      </c>
      <c r="H173" s="136" t="str">
        <f>IFERROR(VLOOKUP(B173,Sheet2!A:C,2,FALSE),0)</f>
        <v>SADDLE DROP           4"               1"</v>
      </c>
      <c r="I173" s="30">
        <f>IFERROR(VLOOKUP(B173,Sheet2!A:E,5,FALSE),0)</f>
        <v>1.3</v>
      </c>
      <c r="J173" s="31">
        <f t="shared" si="11"/>
        <v>0</v>
      </c>
      <c r="K173" s="3">
        <f t="shared" si="12"/>
        <v>0</v>
      </c>
    </row>
    <row r="174" spans="1:11" ht="13.5" thickBot="1" x14ac:dyDescent="0.25">
      <c r="A174" s="32"/>
      <c r="B174" s="103" t="s">
        <v>157</v>
      </c>
      <c r="C174" s="34">
        <f>IFERROR(VLOOKUP(B174,Sheet2!A:C,3,FALSE),0)</f>
        <v>97.99</v>
      </c>
      <c r="D174" s="68">
        <f>IFERROR(VLOOKUP(B174,Sheet2!A:E,4,FALSE),0)</f>
        <v>63.69</v>
      </c>
      <c r="E174" s="55"/>
      <c r="F174" s="37">
        <f t="shared" si="15"/>
        <v>0</v>
      </c>
      <c r="G174" s="38" t="s">
        <v>39</v>
      </c>
      <c r="H174" s="136" t="str">
        <f>IFERROR(VLOOKUP(B174,Sheet2!A:C,2,FALSE),0)</f>
        <v>SADDLE DROP            6"               1"</v>
      </c>
      <c r="I174" s="30">
        <f>IFERROR(VLOOKUP(B174,Sheet2!A:E,5,FALSE),0)</f>
        <v>3.5</v>
      </c>
      <c r="J174" s="31">
        <f t="shared" si="11"/>
        <v>0</v>
      </c>
      <c r="K174" s="3">
        <f t="shared" si="12"/>
        <v>0</v>
      </c>
    </row>
    <row r="175" spans="1:11" ht="13.5" thickBot="1" x14ac:dyDescent="0.25">
      <c r="A175" s="43"/>
      <c r="B175" s="237" t="s">
        <v>820</v>
      </c>
      <c r="C175" s="238"/>
      <c r="D175" s="238"/>
      <c r="E175" s="238"/>
      <c r="F175" s="238"/>
      <c r="G175" s="238"/>
      <c r="H175" s="239"/>
      <c r="I175" s="30">
        <f>IFERROR(VLOOKUP(B175,Sheet2!A:E,5,FALSE),0)</f>
        <v>0</v>
      </c>
      <c r="J175" s="31">
        <f t="shared" si="11"/>
        <v>0</v>
      </c>
      <c r="K175" s="3">
        <f t="shared" si="12"/>
        <v>0</v>
      </c>
    </row>
    <row r="176" spans="1:11" x14ac:dyDescent="0.2">
      <c r="A176" s="22"/>
      <c r="B176" s="46" t="s">
        <v>158</v>
      </c>
      <c r="C176" s="24">
        <f>IFERROR(VLOOKUP(B176,Sheet2!A:C,3,FALSE),0)</f>
        <v>39.24</v>
      </c>
      <c r="D176" s="25">
        <f>IFERROR(VLOOKUP(B176,Sheet2!A:E,4,FALSE),0)</f>
        <v>25.51</v>
      </c>
      <c r="E176" s="26"/>
      <c r="F176" s="27">
        <f t="shared" ref="F176:F192" si="16">D176*E176</f>
        <v>0</v>
      </c>
      <c r="G176" s="28" t="s">
        <v>22</v>
      </c>
      <c r="H176" s="88" t="str">
        <f>IFERROR(VLOOKUP(B176,Sheet2!A:C,2,FALSE),0)</f>
        <v>SADDLE DROP            1"                  1/4" NPT</v>
      </c>
      <c r="I176" s="30">
        <f>IFERROR(VLOOKUP(B176,Sheet2!A:E,5,FALSE),0)</f>
        <v>1.24</v>
      </c>
      <c r="J176" s="31">
        <f t="shared" si="11"/>
        <v>0</v>
      </c>
      <c r="K176" s="3">
        <f t="shared" si="12"/>
        <v>0</v>
      </c>
    </row>
    <row r="177" spans="1:11" x14ac:dyDescent="0.2">
      <c r="A177" s="32"/>
      <c r="B177" s="42" t="s">
        <v>159</v>
      </c>
      <c r="C177" s="34">
        <f>IFERROR(VLOOKUP(B177,Sheet2!A:C,3,FALSE),0)</f>
        <v>39.24</v>
      </c>
      <c r="D177" s="35">
        <f>IFERROR(VLOOKUP(B177,Sheet2!A:E,4,FALSE),0)</f>
        <v>25.51</v>
      </c>
      <c r="E177" s="36"/>
      <c r="F177" s="37">
        <f t="shared" si="16"/>
        <v>0</v>
      </c>
      <c r="G177" s="38" t="s">
        <v>22</v>
      </c>
      <c r="H177" s="108" t="str">
        <f>IFERROR(VLOOKUP(B177,Sheet2!A:C,2,FALSE),0)</f>
        <v>SADDLE DROP            1"                  1/2" NPT</v>
      </c>
      <c r="I177" s="30">
        <f>IFERROR(VLOOKUP(B177,Sheet2!A:E,5,FALSE),0)</f>
        <v>1.24</v>
      </c>
      <c r="J177" s="31">
        <f t="shared" si="11"/>
        <v>0</v>
      </c>
      <c r="K177" s="3">
        <f t="shared" si="12"/>
        <v>0</v>
      </c>
    </row>
    <row r="178" spans="1:11" x14ac:dyDescent="0.2">
      <c r="A178" s="32"/>
      <c r="B178" s="42" t="s">
        <v>160</v>
      </c>
      <c r="C178" s="34">
        <f>IFERROR(VLOOKUP(B178,Sheet2!A:C,3,FALSE),0)</f>
        <v>38.950000000000003</v>
      </c>
      <c r="D178" s="35">
        <f>IFERROR(VLOOKUP(B178,Sheet2!A:E,4,FALSE),0)</f>
        <v>25.32</v>
      </c>
      <c r="E178" s="36"/>
      <c r="F178" s="37">
        <f t="shared" si="16"/>
        <v>0</v>
      </c>
      <c r="G178" s="38" t="s">
        <v>22</v>
      </c>
      <c r="H178" s="108" t="str">
        <f>IFERROR(VLOOKUP(B178,Sheet2!A:C,2,FALSE),0)</f>
        <v>SADDLE DROP            1"                  3/4" NPT</v>
      </c>
      <c r="I178" s="30">
        <f>IFERROR(VLOOKUP(B178,Sheet2!A:E,5,FALSE),0)</f>
        <v>0.93</v>
      </c>
      <c r="J178" s="31">
        <f t="shared" si="11"/>
        <v>0</v>
      </c>
      <c r="K178" s="3">
        <f t="shared" si="12"/>
        <v>0</v>
      </c>
    </row>
    <row r="179" spans="1:11" x14ac:dyDescent="0.2">
      <c r="A179" s="32"/>
      <c r="B179" s="42" t="s">
        <v>161</v>
      </c>
      <c r="C179" s="34">
        <f>IFERROR(VLOOKUP(B179,Sheet2!A:C,3,FALSE),0)</f>
        <v>44.72</v>
      </c>
      <c r="D179" s="35">
        <f>IFERROR(VLOOKUP(B179,Sheet2!A:E,4,FALSE),0)</f>
        <v>29.07</v>
      </c>
      <c r="E179" s="36"/>
      <c r="F179" s="37">
        <f t="shared" si="16"/>
        <v>0</v>
      </c>
      <c r="G179" s="38" t="s">
        <v>24</v>
      </c>
      <c r="H179" s="108" t="str">
        <f>IFERROR(VLOOKUP(B179,Sheet2!A:C,2,FALSE),0)</f>
        <v>SADDLE DROP            1-1/2"            1/4" NPT</v>
      </c>
      <c r="I179" s="30">
        <f>IFERROR(VLOOKUP(B179,Sheet2!A:E,5,FALSE),0)</f>
        <v>1.1599999999999999</v>
      </c>
      <c r="J179" s="31">
        <f t="shared" si="11"/>
        <v>0</v>
      </c>
      <c r="K179" s="3">
        <f t="shared" si="12"/>
        <v>0</v>
      </c>
    </row>
    <row r="180" spans="1:11" x14ac:dyDescent="0.2">
      <c r="A180" s="32"/>
      <c r="B180" s="42" t="s">
        <v>162</v>
      </c>
      <c r="C180" s="34">
        <f>IFERROR(VLOOKUP(B180,Sheet2!A:C,3,FALSE),0)</f>
        <v>44.69</v>
      </c>
      <c r="D180" s="35">
        <f>IFERROR(VLOOKUP(B180,Sheet2!A:E,4,FALSE),0)</f>
        <v>29.05</v>
      </c>
      <c r="E180" s="36"/>
      <c r="F180" s="37">
        <f t="shared" si="16"/>
        <v>0</v>
      </c>
      <c r="G180" s="38" t="s">
        <v>24</v>
      </c>
      <c r="H180" s="108" t="str">
        <f>IFERROR(VLOOKUP(B180,Sheet2!A:C,2,FALSE),0)</f>
        <v>SADDLE DROP            1-1/2"            1/2" NPT</v>
      </c>
      <c r="I180" s="30">
        <f>IFERROR(VLOOKUP(B180,Sheet2!A:E,5,FALSE),0)</f>
        <v>0.02</v>
      </c>
      <c r="J180" s="31">
        <f t="shared" si="11"/>
        <v>0</v>
      </c>
      <c r="K180" s="3">
        <f t="shared" si="12"/>
        <v>0</v>
      </c>
    </row>
    <row r="181" spans="1:11" x14ac:dyDescent="0.2">
      <c r="A181" s="32"/>
      <c r="B181" s="42" t="s">
        <v>163</v>
      </c>
      <c r="C181" s="34">
        <f>IFERROR(VLOOKUP(B181,Sheet2!A:C,3,FALSE),0)</f>
        <v>43.81</v>
      </c>
      <c r="D181" s="35">
        <f>IFERROR(VLOOKUP(B181,Sheet2!A:E,4,FALSE),0)</f>
        <v>28.48</v>
      </c>
      <c r="E181" s="36"/>
      <c r="F181" s="37">
        <f t="shared" si="16"/>
        <v>0</v>
      </c>
      <c r="G181" s="38" t="s">
        <v>24</v>
      </c>
      <c r="H181" s="108" t="str">
        <f>IFERROR(VLOOKUP(B181,Sheet2!A:C,2,FALSE),0)</f>
        <v>SADDLE DROP            1-1/2"            3/4" NPT</v>
      </c>
      <c r="I181" s="30">
        <f>IFERROR(VLOOKUP(B181,Sheet2!A:E,5,FALSE),0)</f>
        <v>1.2</v>
      </c>
      <c r="J181" s="31">
        <f t="shared" si="11"/>
        <v>0</v>
      </c>
      <c r="K181" s="3">
        <f t="shared" si="12"/>
        <v>0</v>
      </c>
    </row>
    <row r="182" spans="1:11" x14ac:dyDescent="0.2">
      <c r="A182" s="32"/>
      <c r="B182" s="42" t="s">
        <v>164</v>
      </c>
      <c r="C182" s="40">
        <f>IFERROR(VLOOKUP(B182,Sheet2!A:C,3,FALSE),0)</f>
        <v>46.79</v>
      </c>
      <c r="D182" s="41">
        <f>IFERROR(VLOOKUP(B182,Sheet2!A:E,4,FALSE),0)</f>
        <v>30.41</v>
      </c>
      <c r="E182" s="36"/>
      <c r="F182" s="37">
        <f t="shared" si="16"/>
        <v>0</v>
      </c>
      <c r="G182" s="38" t="s">
        <v>26</v>
      </c>
      <c r="H182" s="108" t="str">
        <f>IFERROR(VLOOKUP(B182,Sheet2!A:C,2,FALSE),0)</f>
        <v>SADDLE DROP               2"            1/4" NPT</v>
      </c>
      <c r="I182" s="30">
        <f>IFERROR(VLOOKUP(B182,Sheet2!A:E,5,FALSE),0)</f>
        <v>1.57</v>
      </c>
      <c r="J182" s="31">
        <f t="shared" si="11"/>
        <v>0</v>
      </c>
      <c r="K182" s="3">
        <f t="shared" si="12"/>
        <v>0</v>
      </c>
    </row>
    <row r="183" spans="1:11" x14ac:dyDescent="0.2">
      <c r="A183" s="32"/>
      <c r="B183" s="42" t="s">
        <v>165</v>
      </c>
      <c r="C183" s="40">
        <f>IFERROR(VLOOKUP(B183,Sheet2!A:C,3,FALSE),0)</f>
        <v>46.83</v>
      </c>
      <c r="D183" s="41">
        <f>IFERROR(VLOOKUP(B183,Sheet2!A:E,4,FALSE),0)</f>
        <v>30.44</v>
      </c>
      <c r="E183" s="36"/>
      <c r="F183" s="37">
        <f t="shared" si="16"/>
        <v>0</v>
      </c>
      <c r="G183" s="38" t="s">
        <v>26</v>
      </c>
      <c r="H183" s="108" t="str">
        <f>IFERROR(VLOOKUP(B183,Sheet2!A:C,2,FALSE),0)</f>
        <v>SADDLE DROP               2"            1/2" NPT</v>
      </c>
      <c r="I183" s="30">
        <f>IFERROR(VLOOKUP(B183,Sheet2!A:E,5,FALSE),0)</f>
        <v>0.3</v>
      </c>
      <c r="J183" s="31">
        <f t="shared" si="11"/>
        <v>0</v>
      </c>
      <c r="K183" s="3">
        <f t="shared" si="12"/>
        <v>0</v>
      </c>
    </row>
    <row r="184" spans="1:11" ht="13.5" thickBot="1" x14ac:dyDescent="0.25">
      <c r="A184" s="43"/>
      <c r="B184" s="52" t="s">
        <v>166</v>
      </c>
      <c r="C184" s="137">
        <f>IFERROR(VLOOKUP(B184,Sheet2!A:C,3,FALSE),0)</f>
        <v>46.87</v>
      </c>
      <c r="D184" s="138">
        <f>IFERROR(VLOOKUP(B184,Sheet2!A:E,4,FALSE),0)</f>
        <v>30.47</v>
      </c>
      <c r="E184" s="55"/>
      <c r="F184" s="56">
        <f t="shared" si="16"/>
        <v>0</v>
      </c>
      <c r="G184" s="57" t="s">
        <v>26</v>
      </c>
      <c r="H184" s="109" t="str">
        <f>IFERROR(VLOOKUP(B184,Sheet2!A:C,2,FALSE),0)</f>
        <v>SADDLE DROP               2"            3/4" NPT</v>
      </c>
      <c r="I184" s="30">
        <f>IFERROR(VLOOKUP(B184,Sheet2!A:E,5,FALSE),0)</f>
        <v>1.6</v>
      </c>
      <c r="J184" s="31">
        <f t="shared" si="11"/>
        <v>0</v>
      </c>
      <c r="K184" s="3">
        <f t="shared" si="12"/>
        <v>0</v>
      </c>
    </row>
    <row r="185" spans="1:11" x14ac:dyDescent="0.2">
      <c r="A185" s="22"/>
      <c r="B185" s="46"/>
      <c r="C185" s="139">
        <f>IFERROR(VLOOKUP(B185,Sheet2!A:C,3,FALSE),0)</f>
        <v>0</v>
      </c>
      <c r="D185" s="140">
        <f>IFERROR(VLOOKUP(B185,Sheet2!A:E,4,FALSE),0)</f>
        <v>0</v>
      </c>
      <c r="E185" s="26"/>
      <c r="F185" s="27">
        <f t="shared" si="16"/>
        <v>0</v>
      </c>
      <c r="G185" s="28"/>
      <c r="H185" s="88">
        <f>IFERROR(VLOOKUP(B185,Sheet2!A:C,2,FALSE),0)</f>
        <v>0</v>
      </c>
      <c r="I185" s="30">
        <f>IFERROR(VLOOKUP(B185,Sheet2!A:E,5,FALSE),0)</f>
        <v>0</v>
      </c>
      <c r="J185" s="31">
        <f t="shared" si="11"/>
        <v>0</v>
      </c>
      <c r="K185" s="3">
        <f t="shared" si="12"/>
        <v>0</v>
      </c>
    </row>
    <row r="186" spans="1:11" x14ac:dyDescent="0.2">
      <c r="A186" s="32"/>
      <c r="B186" s="42" t="s">
        <v>167</v>
      </c>
      <c r="C186" s="40">
        <f>IFERROR(VLOOKUP(B186,Sheet2!A:C,3,FALSE),0)</f>
        <v>53.84</v>
      </c>
      <c r="D186" s="41">
        <f>IFERROR(VLOOKUP(B186,Sheet2!A:E,4,FALSE),0)</f>
        <v>35</v>
      </c>
      <c r="E186" s="36"/>
      <c r="F186" s="37">
        <f t="shared" si="16"/>
        <v>0</v>
      </c>
      <c r="G186" s="38" t="s">
        <v>28</v>
      </c>
      <c r="H186" s="108" t="str">
        <f>IFERROR(VLOOKUP(B186,Sheet2!A:C,2,FALSE),0)</f>
        <v>SADDLE DROP               3"            1/2" NPT</v>
      </c>
      <c r="I186" s="30">
        <f>IFERROR(VLOOKUP(B186,Sheet2!A:E,5,FALSE),0)</f>
        <v>2.1</v>
      </c>
      <c r="J186" s="31">
        <f t="shared" si="11"/>
        <v>0</v>
      </c>
      <c r="K186" s="3">
        <f t="shared" si="12"/>
        <v>0</v>
      </c>
    </row>
    <row r="187" spans="1:11" x14ac:dyDescent="0.2">
      <c r="A187" s="32"/>
      <c r="B187" s="42" t="s">
        <v>168</v>
      </c>
      <c r="C187" s="40">
        <f>IFERROR(VLOOKUP(B187,Sheet2!A:C,3,FALSE),0)</f>
        <v>53.84</v>
      </c>
      <c r="D187" s="41">
        <f>IFERROR(VLOOKUP(B187,Sheet2!A:E,4,FALSE),0)</f>
        <v>35</v>
      </c>
      <c r="E187" s="36"/>
      <c r="F187" s="37">
        <f t="shared" si="16"/>
        <v>0</v>
      </c>
      <c r="G187" s="38" t="s">
        <v>28</v>
      </c>
      <c r="H187" s="108" t="str">
        <f>IFERROR(VLOOKUP(B187,Sheet2!A:C,2,FALSE),0)</f>
        <v>SADDLE DROP               3"            3/4" NPT</v>
      </c>
      <c r="I187" s="30">
        <f>IFERROR(VLOOKUP(B187,Sheet2!A:E,5,FALSE),0)</f>
        <v>3.1</v>
      </c>
      <c r="J187" s="31">
        <f t="shared" si="11"/>
        <v>0</v>
      </c>
      <c r="K187" s="3">
        <f t="shared" si="12"/>
        <v>0</v>
      </c>
    </row>
    <row r="188" spans="1:11" x14ac:dyDescent="0.2">
      <c r="A188" s="32"/>
      <c r="B188" s="42" t="s">
        <v>169</v>
      </c>
      <c r="C188" s="40">
        <f>IFERROR(VLOOKUP(B188,Sheet2!A:C,3,FALSE),0)</f>
        <v>53.84</v>
      </c>
      <c r="D188" s="41">
        <f>IFERROR(VLOOKUP(B188,Sheet2!A:E,4,FALSE),0)</f>
        <v>35</v>
      </c>
      <c r="E188" s="36"/>
      <c r="F188" s="37">
        <f t="shared" si="16"/>
        <v>0</v>
      </c>
      <c r="G188" s="38" t="s">
        <v>28</v>
      </c>
      <c r="H188" s="108" t="str">
        <f>IFERROR(VLOOKUP(B188,Sheet2!A:C,2,FALSE),0)</f>
        <v>SADDLE DROP               3"             1" NPT</v>
      </c>
      <c r="I188" s="30">
        <f>IFERROR(VLOOKUP(B188,Sheet2!A:E,5,FALSE),0)</f>
        <v>5.4</v>
      </c>
      <c r="J188" s="31">
        <f t="shared" si="11"/>
        <v>0</v>
      </c>
      <c r="K188" s="3">
        <f t="shared" si="12"/>
        <v>0</v>
      </c>
    </row>
    <row r="189" spans="1:11" x14ac:dyDescent="0.2">
      <c r="A189" s="32"/>
      <c r="B189" s="42"/>
      <c r="C189" s="40">
        <f>IFERROR(VLOOKUP(B189,Sheet2!A:C,3,FALSE),0)</f>
        <v>0</v>
      </c>
      <c r="D189" s="41">
        <f>IFERROR(VLOOKUP(B189,Sheet2!A:E,4,FALSE),0)</f>
        <v>0</v>
      </c>
      <c r="E189" s="36"/>
      <c r="F189" s="89">
        <f t="shared" si="16"/>
        <v>0</v>
      </c>
      <c r="G189" s="38"/>
      <c r="H189" s="90">
        <f>IFERROR(VLOOKUP(B189,Sheet2!A:C,2,FALSE),0)</f>
        <v>0</v>
      </c>
      <c r="I189" s="30">
        <f>IFERROR(VLOOKUP(B189,Sheet2!A:E,5,FALSE),0)</f>
        <v>0</v>
      </c>
      <c r="J189" s="31">
        <f t="shared" si="11"/>
        <v>0</v>
      </c>
      <c r="K189" s="3">
        <f t="shared" si="12"/>
        <v>0</v>
      </c>
    </row>
    <row r="190" spans="1:11" x14ac:dyDescent="0.2">
      <c r="A190" s="32"/>
      <c r="B190" s="42"/>
      <c r="C190" s="40">
        <f>IFERROR(VLOOKUP(B190,Sheet2!A:C,3,FALSE),0)</f>
        <v>0</v>
      </c>
      <c r="D190" s="41">
        <f>IFERROR(VLOOKUP(B190,Sheet2!A:E,4,FALSE),0)</f>
        <v>0</v>
      </c>
      <c r="E190" s="36"/>
      <c r="F190" s="89">
        <f t="shared" si="16"/>
        <v>0</v>
      </c>
      <c r="G190" s="38"/>
      <c r="H190" s="90">
        <f>IFERROR(VLOOKUP(B190,Sheet2!A:C,2,FALSE),0)</f>
        <v>0</v>
      </c>
      <c r="I190" s="30">
        <f>IFERROR(VLOOKUP(B190,Sheet2!A:E,5,FALSE),0)</f>
        <v>0</v>
      </c>
      <c r="J190" s="31">
        <f t="shared" si="11"/>
        <v>0</v>
      </c>
      <c r="K190" s="3">
        <f t="shared" si="12"/>
        <v>0</v>
      </c>
    </row>
    <row r="191" spans="1:11" x14ac:dyDescent="0.2">
      <c r="A191" s="32"/>
      <c r="B191" s="42" t="s">
        <v>156</v>
      </c>
      <c r="C191" s="34">
        <f>IFERROR(VLOOKUP(B191,Sheet2!A:C,3,FALSE),0)</f>
        <v>85.37</v>
      </c>
      <c r="D191" s="35">
        <f>IFERROR(VLOOKUP(B191,Sheet2!A:E,4,FALSE),0)</f>
        <v>55.49</v>
      </c>
      <c r="E191" s="36"/>
      <c r="F191" s="89">
        <f t="shared" si="16"/>
        <v>0</v>
      </c>
      <c r="G191" s="38" t="s">
        <v>37</v>
      </c>
      <c r="H191" s="90" t="str">
        <f>IFERROR(VLOOKUP(B191,Sheet2!A:C,2,FALSE),0)</f>
        <v>SADDLE DROP           4"               1"</v>
      </c>
      <c r="I191" s="30">
        <f>IFERROR(VLOOKUP(B191,Sheet2!A:E,5,FALSE),0)</f>
        <v>1.3</v>
      </c>
      <c r="J191" s="31">
        <f t="shared" si="11"/>
        <v>0</v>
      </c>
      <c r="K191" s="3">
        <f t="shared" si="12"/>
        <v>0</v>
      </c>
    </row>
    <row r="192" spans="1:11" x14ac:dyDescent="0.2">
      <c r="A192" s="32"/>
      <c r="B192" s="42" t="s">
        <v>157</v>
      </c>
      <c r="C192" s="34">
        <f>IFERROR(VLOOKUP(B192,Sheet2!A:C,3,FALSE),0)</f>
        <v>97.99</v>
      </c>
      <c r="D192" s="35">
        <f>IFERROR(VLOOKUP(B192,Sheet2!A:E,4,FALSE),0)</f>
        <v>63.69</v>
      </c>
      <c r="E192" s="36"/>
      <c r="F192" s="89">
        <f t="shared" si="16"/>
        <v>0</v>
      </c>
      <c r="G192" s="38" t="s">
        <v>39</v>
      </c>
      <c r="H192" s="90" t="str">
        <f>IFERROR(VLOOKUP(B192,Sheet2!A:C,2,FALSE),0)</f>
        <v>SADDLE DROP            6"               1"</v>
      </c>
      <c r="I192" s="30">
        <f>IFERROR(VLOOKUP(B192,Sheet2!A:E,5,FALSE),0)</f>
        <v>3.5</v>
      </c>
      <c r="J192" s="31">
        <f t="shared" si="11"/>
        <v>0</v>
      </c>
      <c r="K192" s="3">
        <f t="shared" si="12"/>
        <v>0</v>
      </c>
    </row>
    <row r="193" spans="1:11" ht="13.5" thickBot="1" x14ac:dyDescent="0.25">
      <c r="A193" s="43"/>
      <c r="B193" s="52"/>
      <c r="C193" s="137"/>
      <c r="D193" s="138"/>
      <c r="E193" s="55"/>
      <c r="F193" s="91"/>
      <c r="G193" s="57"/>
      <c r="H193" s="92"/>
      <c r="I193" s="30">
        <f>IFERROR(VLOOKUP(B193,Sheet2!A:E,5,FALSE),0)</f>
        <v>0</v>
      </c>
      <c r="J193" s="31">
        <f t="shared" si="11"/>
        <v>0</v>
      </c>
      <c r="K193" s="3">
        <f t="shared" si="12"/>
        <v>0</v>
      </c>
    </row>
    <row r="194" spans="1:11" ht="13.5" thickBot="1" x14ac:dyDescent="0.25">
      <c r="A194" s="22"/>
      <c r="B194" s="228" t="s">
        <v>170</v>
      </c>
      <c r="C194" s="229"/>
      <c r="D194" s="229"/>
      <c r="E194" s="229"/>
      <c r="F194" s="229"/>
      <c r="G194" s="229"/>
      <c r="H194" s="230"/>
      <c r="I194" s="30">
        <f>IFERROR(VLOOKUP(B194,Sheet2!A:E,5,FALSE),0)</f>
        <v>0</v>
      </c>
      <c r="J194" s="31">
        <f t="shared" si="11"/>
        <v>0</v>
      </c>
      <c r="K194" s="3">
        <f t="shared" si="12"/>
        <v>0</v>
      </c>
    </row>
    <row r="195" spans="1:11" x14ac:dyDescent="0.2">
      <c r="A195" s="45"/>
      <c r="B195" s="46" t="s">
        <v>171</v>
      </c>
      <c r="C195" s="24">
        <f>IFERROR(VLOOKUP(B195,Sheet2!A:C,3,FALSE),0)</f>
        <v>20.99</v>
      </c>
      <c r="D195" s="25">
        <f>IFERROR(VLOOKUP(B195,Sheet2!A:E,4,FALSE),0)</f>
        <v>13.64</v>
      </c>
      <c r="E195" s="26"/>
      <c r="F195" s="27">
        <f t="shared" ref="F195:F205" si="17">D195*E195</f>
        <v>0</v>
      </c>
      <c r="G195" s="28" t="s">
        <v>20</v>
      </c>
      <c r="H195" s="93" t="str">
        <f>IFERROR(VLOOKUP(B195,Sheet2!A:C,2,FALSE),0)</f>
        <v>THREADED MALE ADAPTER   1/2" MALE NPT</v>
      </c>
      <c r="I195" s="30">
        <f>IFERROR(VLOOKUP(B195,Sheet2!A:E,5,FALSE),0)</f>
        <v>7.0000000000000007E-2</v>
      </c>
      <c r="J195" s="31">
        <f t="shared" si="11"/>
        <v>0</v>
      </c>
      <c r="K195" s="3">
        <f t="shared" si="12"/>
        <v>0</v>
      </c>
    </row>
    <row r="196" spans="1:11" x14ac:dyDescent="0.2">
      <c r="A196" s="45"/>
      <c r="B196" s="42" t="s">
        <v>172</v>
      </c>
      <c r="C196" s="34">
        <f>IFERROR(VLOOKUP(B196,Sheet2!A:C,3,FALSE),0)</f>
        <v>20.89</v>
      </c>
      <c r="D196" s="35">
        <f>IFERROR(VLOOKUP(B196,Sheet2!A:E,4,FALSE),0)</f>
        <v>13.58</v>
      </c>
      <c r="E196" s="36"/>
      <c r="F196" s="89">
        <f t="shared" si="17"/>
        <v>0</v>
      </c>
      <c r="G196" s="38" t="s">
        <v>20</v>
      </c>
      <c r="H196" s="90" t="str">
        <f>IFERROR(VLOOKUP(B196,Sheet2!A:C,2,FALSE),0)</f>
        <v>THREADED MALE ADAPTER   3/4" MALE NPT</v>
      </c>
      <c r="I196" s="30">
        <f>IFERROR(VLOOKUP(B196,Sheet2!A:E,5,FALSE),0)</f>
        <v>0.19</v>
      </c>
      <c r="J196" s="31">
        <f t="shared" ref="J196:J259" si="18">I196*E196</f>
        <v>0</v>
      </c>
      <c r="K196" s="3">
        <f t="shared" ref="K196:K259" si="19">E196*C196</f>
        <v>0</v>
      </c>
    </row>
    <row r="197" spans="1:11" x14ac:dyDescent="0.2">
      <c r="A197" s="45"/>
      <c r="B197" s="42" t="s">
        <v>173</v>
      </c>
      <c r="C197" s="34">
        <f>IFERROR(VLOOKUP(B197,Sheet2!A:C,3,FALSE),0)</f>
        <v>26.99</v>
      </c>
      <c r="D197" s="35">
        <f>IFERROR(VLOOKUP(B197,Sheet2!A:E,4,FALSE),0)</f>
        <v>17.54</v>
      </c>
      <c r="E197" s="36"/>
      <c r="F197" s="89">
        <f t="shared" si="17"/>
        <v>0</v>
      </c>
      <c r="G197" s="38" t="s">
        <v>22</v>
      </c>
      <c r="H197" s="90" t="str">
        <f>IFERROR(VLOOKUP(B197,Sheet2!A:C,2,FALSE),0)</f>
        <v>THREADED MALE ADAPTER   1/2" MALE NPT</v>
      </c>
      <c r="I197" s="30">
        <f>IFERROR(VLOOKUP(B197,Sheet2!A:E,5,FALSE),0)</f>
        <v>0.1</v>
      </c>
      <c r="J197" s="31">
        <f t="shared" si="18"/>
        <v>0</v>
      </c>
      <c r="K197" s="3">
        <f t="shared" si="19"/>
        <v>0</v>
      </c>
    </row>
    <row r="198" spans="1:11" x14ac:dyDescent="0.2">
      <c r="A198" s="45"/>
      <c r="B198" s="42" t="s">
        <v>174</v>
      </c>
      <c r="C198" s="34">
        <f>IFERROR(VLOOKUP(B198,Sheet2!A:C,3,FALSE),0)</f>
        <v>26.99</v>
      </c>
      <c r="D198" s="35">
        <f>IFERROR(VLOOKUP(B198,Sheet2!A:E,4,FALSE),0)</f>
        <v>17.54</v>
      </c>
      <c r="E198" s="36"/>
      <c r="F198" s="89">
        <f t="shared" si="17"/>
        <v>0</v>
      </c>
      <c r="G198" s="38" t="s">
        <v>22</v>
      </c>
      <c r="H198" s="90" t="str">
        <f>IFERROR(VLOOKUP(B198,Sheet2!A:C,2,FALSE),0)</f>
        <v>THREADED MALE ADAPTER   3/4" MALE NPT</v>
      </c>
      <c r="I198" s="30">
        <f>IFERROR(VLOOKUP(B198,Sheet2!A:E,5,FALSE),0)</f>
        <v>0.27</v>
      </c>
      <c r="J198" s="31">
        <f t="shared" si="18"/>
        <v>0</v>
      </c>
      <c r="K198" s="3">
        <f t="shared" si="19"/>
        <v>0</v>
      </c>
    </row>
    <row r="199" spans="1:11" x14ac:dyDescent="0.2">
      <c r="A199" s="45"/>
      <c r="B199" s="42" t="s">
        <v>175</v>
      </c>
      <c r="C199" s="34">
        <f>IFERROR(VLOOKUP(B199,Sheet2!A:C,3,FALSE),0)</f>
        <v>26.99</v>
      </c>
      <c r="D199" s="35">
        <f>IFERROR(VLOOKUP(B199,Sheet2!A:E,4,FALSE),0)</f>
        <v>17.54</v>
      </c>
      <c r="E199" s="36"/>
      <c r="F199" s="37">
        <f t="shared" si="17"/>
        <v>0</v>
      </c>
      <c r="G199" s="38" t="s">
        <v>22</v>
      </c>
      <c r="H199" s="108" t="str">
        <f>IFERROR(VLOOKUP(B199,Sheet2!A:C,2,FALSE),0)</f>
        <v>THREADED MALE ADAPTER   1" MALE NPT</v>
      </c>
      <c r="I199" s="30">
        <f>IFERROR(VLOOKUP(B199,Sheet2!A:E,5,FALSE),0)</f>
        <v>0.35</v>
      </c>
      <c r="J199" s="31">
        <f t="shared" si="18"/>
        <v>0</v>
      </c>
      <c r="K199" s="3">
        <f t="shared" si="19"/>
        <v>0</v>
      </c>
    </row>
    <row r="200" spans="1:11" x14ac:dyDescent="0.2">
      <c r="A200" s="45"/>
      <c r="B200" s="42" t="s">
        <v>176</v>
      </c>
      <c r="C200" s="40">
        <f>IFERROR(VLOOKUP(B200,Sheet2!A:C,3,FALSE),0)</f>
        <v>48.98</v>
      </c>
      <c r="D200" s="41">
        <f>IFERROR(VLOOKUP(B200,Sheet2!A:E,4,FALSE),0)</f>
        <v>31.84</v>
      </c>
      <c r="E200" s="36"/>
      <c r="F200" s="141">
        <f t="shared" si="17"/>
        <v>0</v>
      </c>
      <c r="G200" s="142" t="s">
        <v>24</v>
      </c>
      <c r="H200" s="143" t="str">
        <f>IFERROR(VLOOKUP(B200,Sheet2!A:C,2,FALSE),0)</f>
        <v xml:space="preserve">THREADED MALE ADAPTER   1" MALE NPT         </v>
      </c>
      <c r="I200" s="30">
        <f>IFERROR(VLOOKUP(B200,Sheet2!A:E,5,FALSE),0)</f>
        <v>0.73</v>
      </c>
      <c r="J200" s="31">
        <f t="shared" si="18"/>
        <v>0</v>
      </c>
      <c r="K200" s="3">
        <f t="shared" si="19"/>
        <v>0</v>
      </c>
    </row>
    <row r="201" spans="1:11" x14ac:dyDescent="0.2">
      <c r="A201" s="45"/>
      <c r="B201" s="42" t="s">
        <v>177</v>
      </c>
      <c r="C201" s="34">
        <f>IFERROR(VLOOKUP(B201,Sheet2!A:C,3,FALSE),0)</f>
        <v>49.29</v>
      </c>
      <c r="D201" s="35">
        <f>IFERROR(VLOOKUP(B201,Sheet2!A:E,4,FALSE),0)</f>
        <v>32.04</v>
      </c>
      <c r="E201" s="36"/>
      <c r="F201" s="37">
        <f t="shared" si="17"/>
        <v>0</v>
      </c>
      <c r="G201" s="38" t="s">
        <v>24</v>
      </c>
      <c r="H201" s="108" t="str">
        <f>IFERROR(VLOOKUP(B201,Sheet2!A:C,2,FALSE),0)</f>
        <v>THREADED MALE ADAPTER   1-1/2" MALE NPT</v>
      </c>
      <c r="I201" s="30">
        <f>IFERROR(VLOOKUP(B201,Sheet2!A:E,5,FALSE),0)</f>
        <v>1.28</v>
      </c>
      <c r="J201" s="31">
        <f t="shared" si="18"/>
        <v>0</v>
      </c>
      <c r="K201" s="3">
        <f t="shared" si="19"/>
        <v>0</v>
      </c>
    </row>
    <row r="202" spans="1:11" x14ac:dyDescent="0.2">
      <c r="A202" s="45"/>
      <c r="B202" s="42" t="s">
        <v>178</v>
      </c>
      <c r="C202" s="34">
        <f>IFERROR(VLOOKUP(B202,Sheet2!A:C,3,FALSE),0)</f>
        <v>56.97</v>
      </c>
      <c r="D202" s="35">
        <f>IFERROR(VLOOKUP(B202,Sheet2!A:E,4,FALSE),0)</f>
        <v>37.03</v>
      </c>
      <c r="E202" s="36"/>
      <c r="F202" s="37">
        <f t="shared" si="17"/>
        <v>0</v>
      </c>
      <c r="G202" s="38" t="s">
        <v>26</v>
      </c>
      <c r="H202" s="108" t="str">
        <f>IFERROR(VLOOKUP(B202,Sheet2!A:C,2,FALSE),0)</f>
        <v>THREADED MALE ADAPTER   1-1/2" MALE NPT</v>
      </c>
      <c r="I202" s="30">
        <f>IFERROR(VLOOKUP(B202,Sheet2!A:E,5,FALSE),0)</f>
        <v>1.6</v>
      </c>
      <c r="J202" s="31">
        <f t="shared" si="18"/>
        <v>0</v>
      </c>
      <c r="K202" s="3">
        <f t="shared" si="19"/>
        <v>0</v>
      </c>
    </row>
    <row r="203" spans="1:11" ht="13.5" thickBot="1" x14ac:dyDescent="0.25">
      <c r="A203" s="80"/>
      <c r="B203" s="52" t="s">
        <v>179</v>
      </c>
      <c r="C203" s="53">
        <f>IFERROR(VLOOKUP(B203,Sheet2!A:C,3,FALSE),0)</f>
        <v>57.97</v>
      </c>
      <c r="D203" s="54">
        <f>IFERROR(VLOOKUP(B203,Sheet2!A:E,4,FALSE),0)</f>
        <v>37.68</v>
      </c>
      <c r="E203" s="55"/>
      <c r="F203" s="56">
        <f t="shared" si="17"/>
        <v>0</v>
      </c>
      <c r="G203" s="57" t="s">
        <v>26</v>
      </c>
      <c r="H203" s="109" t="str">
        <f>IFERROR(VLOOKUP(B203,Sheet2!A:C,2,FALSE),0)</f>
        <v>THREADED MALE ADAPTER     2" MALE NPT</v>
      </c>
      <c r="I203" s="30">
        <f>IFERROR(VLOOKUP(B203,Sheet2!A:E,5,FALSE),0)</f>
        <v>0.5</v>
      </c>
      <c r="J203" s="31">
        <f t="shared" si="18"/>
        <v>0</v>
      </c>
      <c r="K203" s="3">
        <f t="shared" si="19"/>
        <v>0</v>
      </c>
    </row>
    <row r="204" spans="1:11" x14ac:dyDescent="0.2">
      <c r="A204" s="44"/>
      <c r="B204" s="46"/>
      <c r="C204" s="24"/>
      <c r="D204" s="25"/>
      <c r="E204" s="26"/>
      <c r="F204" s="27"/>
      <c r="G204" s="28"/>
      <c r="H204" s="88"/>
      <c r="I204" s="30">
        <f>IFERROR(VLOOKUP(B204,Sheet2!A:E,5,FALSE),0)</f>
        <v>0</v>
      </c>
      <c r="J204" s="31">
        <f t="shared" si="18"/>
        <v>0</v>
      </c>
      <c r="K204" s="3">
        <f t="shared" si="19"/>
        <v>0</v>
      </c>
    </row>
    <row r="205" spans="1:11" x14ac:dyDescent="0.2">
      <c r="A205" s="45"/>
      <c r="B205" s="42" t="s">
        <v>180</v>
      </c>
      <c r="C205" s="34">
        <f>IFERROR(VLOOKUP(B205,Sheet2!A:C,3,FALSE),0)</f>
        <v>59.71</v>
      </c>
      <c r="D205" s="35">
        <f>IFERROR(VLOOKUP(B205,Sheet2!A:E,4,FALSE),0)</f>
        <v>38.81</v>
      </c>
      <c r="E205" s="36"/>
      <c r="F205" s="37">
        <f t="shared" si="17"/>
        <v>0</v>
      </c>
      <c r="G205" s="38" t="s">
        <v>28</v>
      </c>
      <c r="H205" s="108" t="str">
        <f>IFERROR(VLOOKUP(B205,Sheet2!A:C,2,FALSE),0)</f>
        <v>THREADED MALE ADAPTER     3" MALE NPT</v>
      </c>
      <c r="I205" s="30">
        <f>IFERROR(VLOOKUP(B205,Sheet2!A:E,5,FALSE),0)</f>
        <v>5.8</v>
      </c>
      <c r="J205" s="31">
        <f t="shared" si="18"/>
        <v>0</v>
      </c>
      <c r="K205" s="3">
        <f t="shared" si="19"/>
        <v>0</v>
      </c>
    </row>
    <row r="206" spans="1:11" ht="13.5" thickBot="1" x14ac:dyDescent="0.25">
      <c r="A206" s="45"/>
      <c r="B206" s="66"/>
      <c r="C206" s="67"/>
      <c r="D206" s="68"/>
      <c r="E206" s="55"/>
      <c r="F206" s="70"/>
      <c r="G206" s="71"/>
      <c r="H206" s="144"/>
      <c r="I206" s="30">
        <f>IFERROR(VLOOKUP(B206,Sheet2!A:E,5,FALSE),0)</f>
        <v>0</v>
      </c>
      <c r="J206" s="31">
        <f t="shared" si="18"/>
        <v>0</v>
      </c>
      <c r="K206" s="3">
        <f t="shared" si="19"/>
        <v>0</v>
      </c>
    </row>
    <row r="207" spans="1:11" ht="13.5" thickBot="1" x14ac:dyDescent="0.25">
      <c r="A207" s="80"/>
      <c r="B207" s="236" t="s">
        <v>821</v>
      </c>
      <c r="C207" s="233"/>
      <c r="D207" s="233"/>
      <c r="E207" s="233"/>
      <c r="F207" s="233"/>
      <c r="G207" s="233"/>
      <c r="H207" s="234"/>
      <c r="I207" s="30">
        <f>IFERROR(VLOOKUP(B207,Sheet2!A:E,5,FALSE),0)</f>
        <v>0</v>
      </c>
      <c r="J207" s="31">
        <f t="shared" si="18"/>
        <v>0</v>
      </c>
      <c r="K207" s="3">
        <f t="shared" si="19"/>
        <v>0</v>
      </c>
    </row>
    <row r="208" spans="1:11" x14ac:dyDescent="0.2">
      <c r="A208" s="22"/>
      <c r="B208" s="46" t="s">
        <v>181</v>
      </c>
      <c r="C208" s="24">
        <f>IFERROR(VLOOKUP(B208,Sheet2!A:C,3,FALSE),0)</f>
        <v>23.27</v>
      </c>
      <c r="D208" s="25">
        <f>IFERROR(VLOOKUP(B208,Sheet2!A:E,4,FALSE),0)</f>
        <v>15.13</v>
      </c>
      <c r="E208" s="26"/>
      <c r="F208" s="27">
        <f t="shared" ref="F208:F217" si="20">D208*E208</f>
        <v>0</v>
      </c>
      <c r="G208" s="28" t="s">
        <v>20</v>
      </c>
      <c r="H208" s="88" t="str">
        <f>IFERROR(VLOOKUP(B208,Sheet2!A:C,2,FALSE),0)</f>
        <v>THREADED FEMALE ADAPTER   3/4"  FEMALE NPT</v>
      </c>
      <c r="I208" s="30">
        <f>IFERROR(VLOOKUP(B208,Sheet2!A:E,5,FALSE),0)</f>
        <v>1.3</v>
      </c>
      <c r="J208" s="31">
        <f t="shared" si="18"/>
        <v>0</v>
      </c>
      <c r="K208" s="3">
        <f t="shared" si="19"/>
        <v>0</v>
      </c>
    </row>
    <row r="209" spans="1:11" x14ac:dyDescent="0.2">
      <c r="A209" s="32"/>
      <c r="B209" s="42" t="s">
        <v>182</v>
      </c>
      <c r="C209" s="34">
        <f>IFERROR(VLOOKUP(B209,Sheet2!A:C,3,FALSE),0)</f>
        <v>30.62</v>
      </c>
      <c r="D209" s="35">
        <f>IFERROR(VLOOKUP(B209,Sheet2!A:E,4,FALSE),0)</f>
        <v>19.899999999999999</v>
      </c>
      <c r="E209" s="36"/>
      <c r="F209" s="37">
        <f t="shared" si="20"/>
        <v>0</v>
      </c>
      <c r="G209" s="38" t="s">
        <v>22</v>
      </c>
      <c r="H209" s="108" t="str">
        <f>IFERROR(VLOOKUP(B209,Sheet2!A:C,2,FALSE),0)</f>
        <v>THREADED FEMALE ADAPTER   1"  FEMALE NPT</v>
      </c>
      <c r="I209" s="30">
        <f>IFERROR(VLOOKUP(B209,Sheet2!A:E,5,FALSE),0)</f>
        <v>1.5</v>
      </c>
      <c r="J209" s="31">
        <f t="shared" si="18"/>
        <v>0</v>
      </c>
      <c r="K209" s="3">
        <f t="shared" si="19"/>
        <v>0</v>
      </c>
    </row>
    <row r="210" spans="1:11" x14ac:dyDescent="0.2">
      <c r="A210" s="32"/>
      <c r="B210" s="42" t="s">
        <v>183</v>
      </c>
      <c r="C210" s="34">
        <f>IFERROR(VLOOKUP(B210,Sheet2!A:C,3,FALSE),0)</f>
        <v>52.98</v>
      </c>
      <c r="D210" s="35">
        <f>IFERROR(VLOOKUP(B210,Sheet2!A:E,4,FALSE),0)</f>
        <v>34.44</v>
      </c>
      <c r="E210" s="36"/>
      <c r="F210" s="37">
        <f t="shared" si="20"/>
        <v>0</v>
      </c>
      <c r="G210" s="38" t="s">
        <v>24</v>
      </c>
      <c r="H210" s="108" t="str">
        <f>IFERROR(VLOOKUP(B210,Sheet2!A:C,2,FALSE),0)</f>
        <v>THREADED FEMALE ADAPTER   1-1/2" FEMALE NPT</v>
      </c>
      <c r="I210" s="30">
        <f>IFERROR(VLOOKUP(B210,Sheet2!A:E,5,FALSE),0)</f>
        <v>10.6</v>
      </c>
      <c r="J210" s="31">
        <f t="shared" si="18"/>
        <v>0</v>
      </c>
      <c r="K210" s="3">
        <f t="shared" si="19"/>
        <v>0</v>
      </c>
    </row>
    <row r="211" spans="1:11" ht="13.5" thickBot="1" x14ac:dyDescent="0.25">
      <c r="A211" s="43"/>
      <c r="B211" s="52"/>
      <c r="C211" s="53"/>
      <c r="D211" s="54"/>
      <c r="E211" s="55"/>
      <c r="F211" s="56"/>
      <c r="G211" s="57"/>
      <c r="H211" s="109"/>
      <c r="I211" s="30">
        <f>IFERROR(VLOOKUP(B211,Sheet2!A:E,5,FALSE),0)</f>
        <v>0</v>
      </c>
      <c r="J211" s="31">
        <f t="shared" si="18"/>
        <v>0</v>
      </c>
      <c r="K211" s="3">
        <f t="shared" si="19"/>
        <v>0</v>
      </c>
    </row>
    <row r="212" spans="1:11" x14ac:dyDescent="0.2">
      <c r="A212" s="22"/>
      <c r="B212" s="42" t="s">
        <v>184</v>
      </c>
      <c r="C212" s="79">
        <f>IFERROR(VLOOKUP(B212,Sheet2!A:C,3,FALSE),0)</f>
        <v>24.67</v>
      </c>
      <c r="D212" s="25">
        <f>IFERROR(VLOOKUP(B212,Sheet2!A:E,4,FALSE),0)</f>
        <v>16.04</v>
      </c>
      <c r="E212" s="26"/>
      <c r="F212" s="27">
        <f t="shared" si="20"/>
        <v>0</v>
      </c>
      <c r="G212" s="38" t="s">
        <v>20</v>
      </c>
      <c r="H212" s="108" t="str">
        <f>IFERROR(VLOOKUP(B212,Sheet2!A:C,2,FALSE),0)</f>
        <v>THREADED FEMALE ADAPTER   1/2"  FEMALE NPT</v>
      </c>
      <c r="I212" s="30">
        <f>IFERROR(VLOOKUP(B212,Sheet2!A:E,5,FALSE),0)</f>
        <v>22</v>
      </c>
      <c r="J212" s="31">
        <f t="shared" si="18"/>
        <v>0</v>
      </c>
      <c r="K212" s="3">
        <f t="shared" si="19"/>
        <v>0</v>
      </c>
    </row>
    <row r="213" spans="1:11" x14ac:dyDescent="0.2">
      <c r="A213" s="32"/>
      <c r="B213" s="42" t="s">
        <v>185</v>
      </c>
      <c r="C213" s="79">
        <f>IFERROR(VLOOKUP(B213,Sheet2!A:C,3,FALSE),0)</f>
        <v>31.84</v>
      </c>
      <c r="D213" s="35">
        <f>IFERROR(VLOOKUP(B213,Sheet2!A:E,4,FALSE),0)</f>
        <v>20.7</v>
      </c>
      <c r="E213" s="36"/>
      <c r="F213" s="37">
        <f t="shared" si="20"/>
        <v>0</v>
      </c>
      <c r="G213" s="38" t="s">
        <v>22</v>
      </c>
      <c r="H213" s="108" t="str">
        <f>IFERROR(VLOOKUP(B213,Sheet2!A:C,2,FALSE),0)</f>
        <v>THREADED FEMALE ADAPTER   1/2"  FEMALE NPT</v>
      </c>
      <c r="I213" s="30">
        <f>IFERROR(VLOOKUP(B213,Sheet2!A:E,5,FALSE),0)</f>
        <v>1.72</v>
      </c>
      <c r="J213" s="31">
        <f t="shared" si="18"/>
        <v>0</v>
      </c>
      <c r="K213" s="3">
        <f t="shared" si="19"/>
        <v>0</v>
      </c>
    </row>
    <row r="214" spans="1:11" x14ac:dyDescent="0.2">
      <c r="A214" s="32"/>
      <c r="B214" s="42" t="s">
        <v>186</v>
      </c>
      <c r="C214" s="79">
        <f>IFERROR(VLOOKUP(B214,Sheet2!A:C,3,FALSE),0)</f>
        <v>31.84</v>
      </c>
      <c r="D214" s="35">
        <f>IFERROR(VLOOKUP(B214,Sheet2!A:E,4,FALSE),0)</f>
        <v>20.7</v>
      </c>
      <c r="E214" s="36"/>
      <c r="F214" s="37">
        <f t="shared" si="20"/>
        <v>0</v>
      </c>
      <c r="G214" s="38" t="s">
        <v>22</v>
      </c>
      <c r="H214" s="108" t="str">
        <f>IFERROR(VLOOKUP(B214,Sheet2!A:C,2,FALSE),0)</f>
        <v>THREADED FEMALE ADAPTER   3/4"  FEMALE NPT</v>
      </c>
      <c r="I214" s="30">
        <f>IFERROR(VLOOKUP(B214,Sheet2!A:E,5,FALSE),0)</f>
        <v>27</v>
      </c>
      <c r="J214" s="31">
        <f t="shared" si="18"/>
        <v>0</v>
      </c>
      <c r="K214" s="3">
        <f t="shared" si="19"/>
        <v>0</v>
      </c>
    </row>
    <row r="215" spans="1:11" x14ac:dyDescent="0.2">
      <c r="A215" s="32"/>
      <c r="B215" s="42" t="s">
        <v>187</v>
      </c>
      <c r="C215" s="79">
        <f>IFERROR(VLOOKUP(B215,Sheet2!A:C,3,FALSE),0)</f>
        <v>35.47</v>
      </c>
      <c r="D215" s="35">
        <f>IFERROR(VLOOKUP(B215,Sheet2!A:E,4,FALSE),0)</f>
        <v>23.06</v>
      </c>
      <c r="E215" s="36"/>
      <c r="F215" s="37">
        <f t="shared" si="20"/>
        <v>0</v>
      </c>
      <c r="G215" s="38" t="s">
        <v>24</v>
      </c>
      <c r="H215" s="108" t="str">
        <f>IFERROR(VLOOKUP(B215,Sheet2!A:C,2,FALSE),0)</f>
        <v>THREADED FEMALE ADAPTER   3/4" FEMALE NPT</v>
      </c>
      <c r="I215" s="30">
        <f>IFERROR(VLOOKUP(B215,Sheet2!A:E,5,FALSE),0)</f>
        <v>1.2</v>
      </c>
      <c r="J215" s="31">
        <f t="shared" si="18"/>
        <v>0</v>
      </c>
      <c r="K215" s="3">
        <f t="shared" si="19"/>
        <v>0</v>
      </c>
    </row>
    <row r="216" spans="1:11" x14ac:dyDescent="0.2">
      <c r="A216" s="32"/>
      <c r="B216" s="42" t="s">
        <v>188</v>
      </c>
      <c r="C216" s="79">
        <f>IFERROR(VLOOKUP(B216,Sheet2!A:C,3,FALSE),0)</f>
        <v>56.64</v>
      </c>
      <c r="D216" s="35">
        <f>IFERROR(VLOOKUP(B216,Sheet2!A:E,4,FALSE),0)</f>
        <v>36.82</v>
      </c>
      <c r="E216" s="36"/>
      <c r="F216" s="37">
        <f t="shared" si="20"/>
        <v>0</v>
      </c>
      <c r="G216" s="38" t="s">
        <v>26</v>
      </c>
      <c r="H216" s="108" t="str">
        <f>IFERROR(VLOOKUP(B216,Sheet2!A:C,2,FALSE),0)</f>
        <v>THREADED FEMALE ADAPTER   3/4" FEMALE NPT</v>
      </c>
      <c r="I216" s="30">
        <f>IFERROR(VLOOKUP(B216,Sheet2!A:E,5,FALSE),0)</f>
        <v>1.6</v>
      </c>
      <c r="J216" s="31">
        <f t="shared" si="18"/>
        <v>0</v>
      </c>
      <c r="K216" s="3">
        <f t="shared" si="19"/>
        <v>0</v>
      </c>
    </row>
    <row r="217" spans="1:11" ht="13.5" thickBot="1" x14ac:dyDescent="0.25">
      <c r="A217" s="32"/>
      <c r="B217" s="42" t="s">
        <v>189</v>
      </c>
      <c r="C217" s="79">
        <f>IFERROR(VLOOKUP(B217,Sheet2!A:C,3,FALSE),0)</f>
        <v>56.64</v>
      </c>
      <c r="D217" s="68">
        <f>IFERROR(VLOOKUP(B217,Sheet2!A:E,4,FALSE),0)</f>
        <v>36.82</v>
      </c>
      <c r="E217" s="69"/>
      <c r="F217" s="70">
        <f t="shared" si="20"/>
        <v>0</v>
      </c>
      <c r="G217" s="38" t="s">
        <v>26</v>
      </c>
      <c r="H217" s="108" t="str">
        <f>IFERROR(VLOOKUP(B217,Sheet2!A:C,2,FALSE),0)</f>
        <v>THREADED FEMALE ADAPTER   1/2" FEMALE NPT</v>
      </c>
      <c r="I217" s="30">
        <f>IFERROR(VLOOKUP(B217,Sheet2!A:E,5,FALSE),0)</f>
        <v>7</v>
      </c>
      <c r="J217" s="31">
        <f t="shared" si="18"/>
        <v>0</v>
      </c>
      <c r="K217" s="3">
        <f t="shared" si="19"/>
        <v>0</v>
      </c>
    </row>
    <row r="218" spans="1:11" ht="13.5" thickBot="1" x14ac:dyDescent="0.25">
      <c r="A218" s="43"/>
      <c r="B218" s="231" t="s">
        <v>190</v>
      </c>
      <c r="C218" s="229"/>
      <c r="D218" s="229"/>
      <c r="E218" s="229"/>
      <c r="F218" s="229"/>
      <c r="G218" s="229"/>
      <c r="H218" s="230"/>
      <c r="I218" s="30">
        <f>IFERROR(VLOOKUP(B218,Sheet2!A:E,5,FALSE),0)</f>
        <v>0</v>
      </c>
      <c r="J218" s="31">
        <f t="shared" si="18"/>
        <v>0</v>
      </c>
      <c r="K218" s="3">
        <f t="shared" si="19"/>
        <v>0</v>
      </c>
    </row>
    <row r="219" spans="1:11" x14ac:dyDescent="0.2">
      <c r="A219" s="22"/>
      <c r="B219" s="96" t="s">
        <v>191</v>
      </c>
      <c r="C219" s="97">
        <f>IFERROR(VLOOKUP(B219,Sheet2!A:C,3,FALSE),0)</f>
        <v>24.76</v>
      </c>
      <c r="D219" s="98">
        <f>IFERROR(VLOOKUP(B219,Sheet2!A:E,4,FALSE),0)</f>
        <v>16.09</v>
      </c>
      <c r="E219" s="26"/>
      <c r="F219" s="89">
        <f t="shared" ref="F219:F230" si="21">D219*E219</f>
        <v>0</v>
      </c>
      <c r="G219" s="100" t="s">
        <v>20</v>
      </c>
      <c r="H219" s="135" t="str">
        <f>IFERROR(VLOOKUP(B219,Sheet2!A:C,2,FALSE),0)</f>
        <v>END CAP</v>
      </c>
      <c r="I219" s="30">
        <f>IFERROR(VLOOKUP(B219,Sheet2!A:E,5,FALSE),0)</f>
        <v>0.19</v>
      </c>
      <c r="J219" s="31">
        <f t="shared" si="18"/>
        <v>0</v>
      </c>
      <c r="K219" s="3">
        <f t="shared" si="19"/>
        <v>0</v>
      </c>
    </row>
    <row r="220" spans="1:11" x14ac:dyDescent="0.2">
      <c r="A220" s="32"/>
      <c r="B220" s="103" t="s">
        <v>192</v>
      </c>
      <c r="C220" s="34">
        <f>IFERROR(VLOOKUP(B220,Sheet2!A:C,3,FALSE),0)</f>
        <v>32.94</v>
      </c>
      <c r="D220" s="35">
        <f>IFERROR(VLOOKUP(B220,Sheet2!A:E,4,FALSE),0)</f>
        <v>21.41</v>
      </c>
      <c r="E220" s="36"/>
      <c r="F220" s="37">
        <f t="shared" si="21"/>
        <v>0</v>
      </c>
      <c r="G220" s="38" t="s">
        <v>22</v>
      </c>
      <c r="H220" s="136" t="str">
        <f>IFERROR(VLOOKUP(B220,Sheet2!A:C,2,FALSE),0)</f>
        <v>END CAP</v>
      </c>
      <c r="I220" s="30">
        <f>IFERROR(VLOOKUP(B220,Sheet2!A:E,5,FALSE),0)</f>
        <v>0.3</v>
      </c>
      <c r="J220" s="31">
        <f t="shared" si="18"/>
        <v>0</v>
      </c>
      <c r="K220" s="3">
        <f t="shared" si="19"/>
        <v>0</v>
      </c>
    </row>
    <row r="221" spans="1:11" x14ac:dyDescent="0.2">
      <c r="A221" s="32"/>
      <c r="B221" s="103" t="s">
        <v>193</v>
      </c>
      <c r="C221" s="34">
        <f>IFERROR(VLOOKUP(B221,Sheet2!A:C,3,FALSE),0)</f>
        <v>41.07</v>
      </c>
      <c r="D221" s="35">
        <f>IFERROR(VLOOKUP(B221,Sheet2!A:E,4,FALSE),0)</f>
        <v>26.7</v>
      </c>
      <c r="E221" s="36"/>
      <c r="F221" s="37">
        <f t="shared" si="21"/>
        <v>0</v>
      </c>
      <c r="G221" s="38" t="s">
        <v>24</v>
      </c>
      <c r="H221" s="136" t="str">
        <f>IFERROR(VLOOKUP(B221,Sheet2!A:C,2,FALSE),0)</f>
        <v>END CAP</v>
      </c>
      <c r="I221" s="30">
        <f>IFERROR(VLOOKUP(B221,Sheet2!A:E,5,FALSE),0)</f>
        <v>0.18</v>
      </c>
      <c r="J221" s="31">
        <f t="shared" si="18"/>
        <v>0</v>
      </c>
      <c r="K221" s="3">
        <f t="shared" si="19"/>
        <v>0</v>
      </c>
    </row>
    <row r="222" spans="1:11" x14ac:dyDescent="0.2">
      <c r="A222" s="32"/>
      <c r="B222" s="103" t="s">
        <v>194</v>
      </c>
      <c r="C222" s="34">
        <f>IFERROR(VLOOKUP(B222,Sheet2!A:C,3,FALSE),0)</f>
        <v>59.97</v>
      </c>
      <c r="D222" s="35">
        <f>IFERROR(VLOOKUP(B222,Sheet2!A:E,4,FALSE),0)</f>
        <v>38.979999999999997</v>
      </c>
      <c r="E222" s="36"/>
      <c r="F222" s="37">
        <f t="shared" si="21"/>
        <v>0</v>
      </c>
      <c r="G222" s="38" t="s">
        <v>26</v>
      </c>
      <c r="H222" s="136" t="str">
        <f>IFERROR(VLOOKUP(B222,Sheet2!A:C,2,FALSE),0)</f>
        <v>END CAP</v>
      </c>
      <c r="I222" s="30">
        <f>IFERROR(VLOOKUP(B222,Sheet2!A:E,5,FALSE),0)</f>
        <v>0.91</v>
      </c>
      <c r="J222" s="31">
        <f t="shared" si="18"/>
        <v>0</v>
      </c>
      <c r="K222" s="3">
        <f t="shared" si="19"/>
        <v>0</v>
      </c>
    </row>
    <row r="223" spans="1:11" ht="13.5" thickBot="1" x14ac:dyDescent="0.25">
      <c r="A223" s="43"/>
      <c r="B223" s="103"/>
      <c r="C223" s="34"/>
      <c r="D223" s="35"/>
      <c r="E223" s="36"/>
      <c r="F223" s="37"/>
      <c r="G223" s="38"/>
      <c r="H223" s="136"/>
      <c r="I223" s="30">
        <f>IFERROR(VLOOKUP(B223,Sheet2!A:E,5,FALSE),0)</f>
        <v>0</v>
      </c>
      <c r="J223" s="31">
        <f t="shared" si="18"/>
        <v>0</v>
      </c>
      <c r="K223" s="3">
        <f t="shared" si="19"/>
        <v>0</v>
      </c>
    </row>
    <row r="224" spans="1:11" x14ac:dyDescent="0.2">
      <c r="A224" s="22"/>
      <c r="B224" s="103"/>
      <c r="C224" s="34"/>
      <c r="D224" s="35"/>
      <c r="E224" s="36"/>
      <c r="F224" s="37"/>
      <c r="G224" s="38"/>
      <c r="H224" s="136"/>
      <c r="I224" s="30">
        <f>IFERROR(VLOOKUP(B224,Sheet2!A:E,5,FALSE),0)</f>
        <v>0</v>
      </c>
      <c r="J224" s="31">
        <f t="shared" si="18"/>
        <v>0</v>
      </c>
      <c r="K224" s="3">
        <f t="shared" si="19"/>
        <v>0</v>
      </c>
    </row>
    <row r="225" spans="1:11" x14ac:dyDescent="0.2">
      <c r="A225" s="32"/>
      <c r="B225" s="103" t="s">
        <v>195</v>
      </c>
      <c r="C225" s="34">
        <f>IFERROR(VLOOKUP(B225,Sheet2!A:C,3,FALSE),0)</f>
        <v>107.64</v>
      </c>
      <c r="D225" s="35">
        <f>IFERROR(VLOOKUP(B225,Sheet2!A:E,4,FALSE),0)</f>
        <v>69.97</v>
      </c>
      <c r="E225" s="36"/>
      <c r="F225" s="37">
        <f t="shared" si="21"/>
        <v>0</v>
      </c>
      <c r="G225" s="38" t="s">
        <v>28</v>
      </c>
      <c r="H225" s="136" t="str">
        <f>IFERROR(VLOOKUP(B225,Sheet2!A:C,2,FALSE),0)</f>
        <v>END CAP</v>
      </c>
      <c r="I225" s="30">
        <f>IFERROR(VLOOKUP(B225,Sheet2!A:E,5,FALSE),0)</f>
        <v>3.1</v>
      </c>
      <c r="J225" s="31">
        <f t="shared" si="18"/>
        <v>0</v>
      </c>
      <c r="K225" s="3">
        <f t="shared" si="19"/>
        <v>0</v>
      </c>
    </row>
    <row r="226" spans="1:11" x14ac:dyDescent="0.2">
      <c r="A226" s="32"/>
      <c r="B226" s="103"/>
      <c r="C226" s="34"/>
      <c r="D226" s="35"/>
      <c r="E226" s="36"/>
      <c r="F226" s="37"/>
      <c r="G226" s="38"/>
      <c r="H226" s="136"/>
      <c r="I226" s="30">
        <f>IFERROR(VLOOKUP(B226,Sheet2!A:E,5,FALSE),0)</f>
        <v>0</v>
      </c>
      <c r="J226" s="31">
        <f t="shared" si="18"/>
        <v>0</v>
      </c>
      <c r="K226" s="3">
        <f t="shared" si="19"/>
        <v>0</v>
      </c>
    </row>
    <row r="227" spans="1:11" ht="13.5" thickBot="1" x14ac:dyDescent="0.25">
      <c r="A227" s="43"/>
      <c r="B227" s="105"/>
      <c r="C227" s="67"/>
      <c r="D227" s="68"/>
      <c r="E227" s="69"/>
      <c r="F227" s="70"/>
      <c r="G227" s="71"/>
      <c r="H227" s="132"/>
      <c r="I227" s="30">
        <f>IFERROR(VLOOKUP(B227,Sheet2!A:E,5,FALSE),0)</f>
        <v>0</v>
      </c>
      <c r="J227" s="31">
        <f t="shared" si="18"/>
        <v>0</v>
      </c>
      <c r="K227" s="3">
        <f t="shared" si="19"/>
        <v>0</v>
      </c>
    </row>
    <row r="228" spans="1:11" x14ac:dyDescent="0.2">
      <c r="A228" s="22"/>
      <c r="B228" s="145"/>
      <c r="C228" s="24"/>
      <c r="D228" s="25"/>
      <c r="E228" s="26"/>
      <c r="F228" s="27"/>
      <c r="G228" s="28"/>
      <c r="H228" s="88"/>
      <c r="I228" s="30">
        <f>IFERROR(VLOOKUP(B228,Sheet2!A:E,5,FALSE),0)</f>
        <v>0</v>
      </c>
      <c r="J228" s="31">
        <f t="shared" si="18"/>
        <v>0</v>
      </c>
      <c r="K228" s="3">
        <f t="shared" si="19"/>
        <v>0</v>
      </c>
    </row>
    <row r="229" spans="1:11" x14ac:dyDescent="0.2">
      <c r="A229" s="32"/>
      <c r="B229" s="103" t="s">
        <v>196</v>
      </c>
      <c r="C229" s="34">
        <f>IFERROR(VLOOKUP(B229,Sheet2!A:C,3,FALSE),0)</f>
        <v>110.22</v>
      </c>
      <c r="D229" s="35">
        <f>IFERROR(VLOOKUP(B229,Sheet2!A:E,4,FALSE),0)</f>
        <v>71.64</v>
      </c>
      <c r="E229" s="36"/>
      <c r="F229" s="37">
        <f t="shared" si="21"/>
        <v>0</v>
      </c>
      <c r="G229" s="38" t="s">
        <v>37</v>
      </c>
      <c r="H229" s="108" t="str">
        <f>IFERROR(VLOOKUP(B229,Sheet2!A:C,2,FALSE),0)</f>
        <v xml:space="preserve">END CAP          </v>
      </c>
      <c r="I229" s="30">
        <f>IFERROR(VLOOKUP(B229,Sheet2!A:E,5,FALSE),0)</f>
        <v>0.42</v>
      </c>
      <c r="J229" s="31">
        <f t="shared" si="18"/>
        <v>0</v>
      </c>
      <c r="K229" s="3">
        <f t="shared" si="19"/>
        <v>0</v>
      </c>
    </row>
    <row r="230" spans="1:11" x14ac:dyDescent="0.2">
      <c r="A230" s="32"/>
      <c r="B230" s="103" t="s">
        <v>197</v>
      </c>
      <c r="C230" s="34">
        <f>IFERROR(VLOOKUP(B230,Sheet2!A:C,3,FALSE),0)</f>
        <v>159.97</v>
      </c>
      <c r="D230" s="35">
        <f>IFERROR(VLOOKUP(B230,Sheet2!A:E,4,FALSE),0)</f>
        <v>103.98</v>
      </c>
      <c r="E230" s="36"/>
      <c r="F230" s="37">
        <f t="shared" si="21"/>
        <v>0</v>
      </c>
      <c r="G230" s="38" t="s">
        <v>39</v>
      </c>
      <c r="H230" s="108" t="str">
        <f>IFERROR(VLOOKUP(B230,Sheet2!A:C,2,FALSE),0)</f>
        <v xml:space="preserve">END CAP        </v>
      </c>
      <c r="I230" s="30">
        <f>IFERROR(VLOOKUP(B230,Sheet2!A:E,5,FALSE),0)</f>
        <v>19</v>
      </c>
      <c r="J230" s="31">
        <f t="shared" si="18"/>
        <v>0</v>
      </c>
      <c r="K230" s="3">
        <f t="shared" si="19"/>
        <v>0</v>
      </c>
    </row>
    <row r="231" spans="1:11" ht="13.5" thickBot="1" x14ac:dyDescent="0.25">
      <c r="A231" s="32"/>
      <c r="B231" s="124"/>
      <c r="C231" s="53"/>
      <c r="D231" s="54"/>
      <c r="E231" s="55"/>
      <c r="F231" s="56"/>
      <c r="G231" s="57"/>
      <c r="H231" s="109"/>
      <c r="I231" s="30">
        <f>IFERROR(VLOOKUP(B231,Sheet2!A:E,5,FALSE),0)</f>
        <v>0</v>
      </c>
      <c r="J231" s="31">
        <f t="shared" si="18"/>
        <v>0</v>
      </c>
      <c r="K231" s="3">
        <f t="shared" si="19"/>
        <v>0</v>
      </c>
    </row>
    <row r="232" spans="1:11" ht="13.5" thickBot="1" x14ac:dyDescent="0.25">
      <c r="A232" s="43"/>
      <c r="B232" s="232" t="s">
        <v>198</v>
      </c>
      <c r="C232" s="229"/>
      <c r="D232" s="229"/>
      <c r="E232" s="229"/>
      <c r="F232" s="229"/>
      <c r="G232" s="229"/>
      <c r="H232" s="230"/>
      <c r="I232" s="30">
        <f>IFERROR(VLOOKUP(B232,Sheet2!A:E,5,FALSE),0)</f>
        <v>0</v>
      </c>
      <c r="J232" s="31">
        <f t="shared" si="18"/>
        <v>0</v>
      </c>
      <c r="K232" s="3">
        <f t="shared" si="19"/>
        <v>0</v>
      </c>
    </row>
    <row r="233" spans="1:11" x14ac:dyDescent="0.2">
      <c r="A233" s="32"/>
      <c r="B233" s="146" t="s">
        <v>199</v>
      </c>
      <c r="C233" s="24">
        <f>IFERROR(VLOOKUP(B233,Sheet2!A:C,3,FALSE),0)</f>
        <v>55.72</v>
      </c>
      <c r="D233" s="25">
        <f>IFERROR(VLOOKUP(B233,Sheet2!A:E,4,FALSE),0)</f>
        <v>36.22</v>
      </c>
      <c r="E233" s="26"/>
      <c r="F233" s="27">
        <f t="shared" ref="F233:F240" si="22">D233*E233</f>
        <v>0</v>
      </c>
      <c r="G233" s="28" t="s">
        <v>22</v>
      </c>
      <c r="H233" s="93" t="str">
        <f>IFERROR(VLOOKUP(B233,Sheet2!A:C,2,FALSE),0)</f>
        <v>EXPANSION JOINT FEM X FEM  NPT      (2 F2218'S NEEDED)</v>
      </c>
      <c r="I233" s="30">
        <f>IFERROR(VLOOKUP(B233,Sheet2!A:E,5,FALSE),0)</f>
        <v>4</v>
      </c>
      <c r="J233" s="31">
        <f t="shared" si="18"/>
        <v>0</v>
      </c>
      <c r="K233" s="3">
        <f t="shared" si="19"/>
        <v>0</v>
      </c>
    </row>
    <row r="234" spans="1:11" x14ac:dyDescent="0.2">
      <c r="A234" s="32"/>
      <c r="B234" s="147" t="s">
        <v>200</v>
      </c>
      <c r="C234" s="34">
        <f>IFERROR(VLOOKUP(B234,Sheet2!A:C,3,FALSE),0)</f>
        <v>82.97</v>
      </c>
      <c r="D234" s="35">
        <f>IFERROR(VLOOKUP(B234,Sheet2!A:E,4,FALSE),0)</f>
        <v>53.93</v>
      </c>
      <c r="E234" s="36"/>
      <c r="F234" s="89">
        <f t="shared" si="22"/>
        <v>0</v>
      </c>
      <c r="G234" s="38" t="s">
        <v>24</v>
      </c>
      <c r="H234" s="90" t="str">
        <f>IFERROR(VLOOKUP(B234,Sheet2!A:C,2,FALSE),0)</f>
        <v>EXPANSION JOINT FEM X FEM  NPT       (2 F4418'S NEEDED)</v>
      </c>
      <c r="I234" s="30">
        <f>IFERROR(VLOOKUP(B234,Sheet2!A:E,5,FALSE),0)</f>
        <v>6</v>
      </c>
      <c r="J234" s="31">
        <f t="shared" si="18"/>
        <v>0</v>
      </c>
      <c r="K234" s="3">
        <f t="shared" si="19"/>
        <v>0</v>
      </c>
    </row>
    <row r="235" spans="1:11" x14ac:dyDescent="0.2">
      <c r="A235" s="32"/>
      <c r="B235" s="147" t="s">
        <v>201</v>
      </c>
      <c r="C235" s="34">
        <f>IFERROR(VLOOKUP(B235,Sheet2!A:C,3,FALSE),0)</f>
        <v>96.42</v>
      </c>
      <c r="D235" s="35">
        <f>IFERROR(VLOOKUP(B235,Sheet2!A:E,4,FALSE),0)</f>
        <v>62.67</v>
      </c>
      <c r="E235" s="36"/>
      <c r="F235" s="89">
        <f t="shared" si="22"/>
        <v>0</v>
      </c>
      <c r="G235" s="38" t="s">
        <v>26</v>
      </c>
      <c r="H235" s="90" t="str">
        <f>IFERROR(VLOOKUP(B235,Sheet2!A:C,2,FALSE),0)</f>
        <v>EXPANSION JOINT FEM X FEM  NPT      (2 F5518'S NEEDED)</v>
      </c>
      <c r="I235" s="30">
        <f>IFERROR(VLOOKUP(B235,Sheet2!A:E,5,FALSE),0)</f>
        <v>12</v>
      </c>
      <c r="J235" s="31">
        <f t="shared" si="18"/>
        <v>0</v>
      </c>
      <c r="K235" s="3">
        <f t="shared" si="19"/>
        <v>0</v>
      </c>
    </row>
    <row r="236" spans="1:11" ht="13.5" thickBot="1" x14ac:dyDescent="0.25">
      <c r="A236" s="43"/>
      <c r="B236" s="52" t="s">
        <v>202</v>
      </c>
      <c r="C236" s="53">
        <f>IFERROR(VLOOKUP(B236,Sheet2!A:C,3,FALSE),0)</f>
        <v>172.94</v>
      </c>
      <c r="D236" s="54">
        <f>IFERROR(VLOOKUP(B236,Sheet2!A:E,4,FALSE),0)</f>
        <v>112.41</v>
      </c>
      <c r="E236" s="55"/>
      <c r="F236" s="91">
        <f t="shared" si="22"/>
        <v>0</v>
      </c>
      <c r="G236" s="57" t="s">
        <v>28</v>
      </c>
      <c r="H236" s="92" t="str">
        <f>IFERROR(VLOOKUP(B236,Sheet2!A:C,2,FALSE),0)</f>
        <v>EXPANSION JOINT FEM X FEM  NPT        (2 F7718'S NEEDED)</v>
      </c>
      <c r="I236" s="30">
        <f>IFERROR(VLOOKUP(B236,Sheet2!A:E,5,FALSE),0)</f>
        <v>18</v>
      </c>
      <c r="J236" s="31">
        <f t="shared" si="18"/>
        <v>0</v>
      </c>
      <c r="K236" s="3">
        <f t="shared" si="19"/>
        <v>0</v>
      </c>
    </row>
    <row r="237" spans="1:11" x14ac:dyDescent="0.2">
      <c r="A237" s="22"/>
      <c r="B237" s="46"/>
      <c r="C237" s="24"/>
      <c r="D237" s="25"/>
      <c r="E237" s="26"/>
      <c r="F237" s="27"/>
      <c r="G237" s="28"/>
      <c r="H237" s="93"/>
      <c r="I237" s="30">
        <f>IFERROR(VLOOKUP(B237,Sheet2!A:E,5,FALSE),0)</f>
        <v>0</v>
      </c>
      <c r="J237" s="31">
        <f t="shared" si="18"/>
        <v>0</v>
      </c>
      <c r="K237" s="3">
        <f t="shared" si="19"/>
        <v>0</v>
      </c>
    </row>
    <row r="238" spans="1:11" x14ac:dyDescent="0.2">
      <c r="A238" s="32"/>
      <c r="B238" s="42"/>
      <c r="C238" s="34"/>
      <c r="D238" s="35"/>
      <c r="E238" s="36"/>
      <c r="F238" s="89"/>
      <c r="G238" s="38"/>
      <c r="H238" s="148"/>
      <c r="I238" s="30">
        <f>IFERROR(VLOOKUP(B238,Sheet2!A:E,5,FALSE),0)</f>
        <v>0</v>
      </c>
      <c r="J238" s="31">
        <f t="shared" si="18"/>
        <v>0</v>
      </c>
      <c r="K238" s="3">
        <f t="shared" si="19"/>
        <v>0</v>
      </c>
    </row>
    <row r="239" spans="1:11" x14ac:dyDescent="0.2">
      <c r="A239" s="32"/>
      <c r="B239" s="147" t="s">
        <v>203</v>
      </c>
      <c r="C239" s="34">
        <f>IFERROR(VLOOKUP(B239,Sheet2!A:C,3,FALSE),0)</f>
        <v>126.49</v>
      </c>
      <c r="D239" s="35">
        <f>IFERROR(VLOOKUP(B239,Sheet2!A:E,4,FALSE),0)</f>
        <v>82.22</v>
      </c>
      <c r="E239" s="36"/>
      <c r="F239" s="89">
        <f t="shared" si="22"/>
        <v>0</v>
      </c>
      <c r="G239" s="38" t="s">
        <v>37</v>
      </c>
      <c r="H239" s="90" t="str">
        <f>IFERROR(VLOOKUP(B239,Sheet2!A:C,2,FALSE),0)</f>
        <v xml:space="preserve">EXPANSION JOINT FLANGE,  ANSI 150#     8 BOLT X  9.0" O.D. </v>
      </c>
      <c r="I239" s="30">
        <f>IFERROR(VLOOKUP(B239,Sheet2!A:E,5,FALSE),0)</f>
        <v>28</v>
      </c>
      <c r="J239" s="31">
        <f t="shared" si="18"/>
        <v>0</v>
      </c>
      <c r="K239" s="3">
        <f t="shared" si="19"/>
        <v>0</v>
      </c>
    </row>
    <row r="240" spans="1:11" x14ac:dyDescent="0.2">
      <c r="A240" s="32"/>
      <c r="B240" s="147" t="s">
        <v>204</v>
      </c>
      <c r="C240" s="34">
        <f>IFERROR(VLOOKUP(B240,Sheet2!A:C,3,FALSE),0)</f>
        <v>205.74</v>
      </c>
      <c r="D240" s="35">
        <f>IFERROR(VLOOKUP(B240,Sheet2!A:E,4,FALSE),0)</f>
        <v>133.72999999999999</v>
      </c>
      <c r="E240" s="36"/>
      <c r="F240" s="89">
        <f t="shared" si="22"/>
        <v>0</v>
      </c>
      <c r="G240" s="38" t="s">
        <v>39</v>
      </c>
      <c r="H240" s="90" t="str">
        <f>IFERROR(VLOOKUP(B240,Sheet2!A:C,2,FALSE),0)</f>
        <v xml:space="preserve">EXPANSION JOINT FLANGE,  ANSI 150#    8 BOLT X  11.0" O.D.  </v>
      </c>
      <c r="I240" s="30">
        <f>IFERROR(VLOOKUP(B240,Sheet2!A:E,5,FALSE),0)</f>
        <v>28</v>
      </c>
      <c r="J240" s="31">
        <f t="shared" si="18"/>
        <v>0</v>
      </c>
      <c r="K240" s="3">
        <f t="shared" si="19"/>
        <v>0</v>
      </c>
    </row>
    <row r="241" spans="1:11" x14ac:dyDescent="0.2">
      <c r="A241" s="32"/>
      <c r="B241" s="42"/>
      <c r="C241" s="34"/>
      <c r="D241" s="35"/>
      <c r="E241" s="36"/>
      <c r="F241" s="89"/>
      <c r="G241" s="38"/>
      <c r="H241" s="90"/>
      <c r="I241" s="30">
        <f>IFERROR(VLOOKUP(B241,Sheet2!A:E,5,FALSE),0)</f>
        <v>0</v>
      </c>
      <c r="J241" s="31">
        <f t="shared" si="18"/>
        <v>0</v>
      </c>
      <c r="K241" s="3">
        <f t="shared" si="19"/>
        <v>0</v>
      </c>
    </row>
    <row r="242" spans="1:11" ht="13.5" thickBot="1" x14ac:dyDescent="0.25">
      <c r="A242" s="43"/>
      <c r="B242" s="52"/>
      <c r="C242" s="53"/>
      <c r="D242" s="54"/>
      <c r="E242" s="55"/>
      <c r="F242" s="91"/>
      <c r="G242" s="57"/>
      <c r="H242" s="92"/>
      <c r="I242" s="30">
        <f>IFERROR(VLOOKUP(B242,Sheet2!A:E,5,FALSE),0)</f>
        <v>0</v>
      </c>
      <c r="J242" s="31">
        <f t="shared" si="18"/>
        <v>0</v>
      </c>
      <c r="K242" s="3">
        <f t="shared" si="19"/>
        <v>0</v>
      </c>
    </row>
    <row r="243" spans="1:11" ht="13.5" thickBot="1" x14ac:dyDescent="0.25">
      <c r="A243" s="22"/>
      <c r="B243" s="228" t="s">
        <v>205</v>
      </c>
      <c r="C243" s="229"/>
      <c r="D243" s="229"/>
      <c r="E243" s="229"/>
      <c r="F243" s="229"/>
      <c r="G243" s="229"/>
      <c r="H243" s="230"/>
      <c r="I243" s="30">
        <f>IFERROR(VLOOKUP(B243,Sheet2!A:E,5,FALSE),0)</f>
        <v>0</v>
      </c>
      <c r="J243" s="31">
        <f t="shared" si="18"/>
        <v>0</v>
      </c>
      <c r="K243" s="3">
        <f t="shared" si="19"/>
        <v>0</v>
      </c>
    </row>
    <row r="244" spans="1:11" x14ac:dyDescent="0.2">
      <c r="A244" s="32"/>
      <c r="B244" s="46"/>
      <c r="C244" s="24"/>
      <c r="D244" s="25"/>
      <c r="E244" s="26"/>
      <c r="F244" s="27"/>
      <c r="G244" s="28"/>
      <c r="H244" s="93"/>
      <c r="I244" s="30">
        <f>IFERROR(VLOOKUP(B244,Sheet2!A:E,5,FALSE),0)</f>
        <v>0</v>
      </c>
      <c r="J244" s="31">
        <f t="shared" si="18"/>
        <v>0</v>
      </c>
      <c r="K244" s="3">
        <f t="shared" si="19"/>
        <v>0</v>
      </c>
    </row>
    <row r="245" spans="1:11" x14ac:dyDescent="0.2">
      <c r="A245" s="32"/>
      <c r="B245" s="42" t="s">
        <v>206</v>
      </c>
      <c r="C245" s="34">
        <f>IFERROR(VLOOKUP(B245,Sheet2!A:C,3,FALSE),0)</f>
        <v>143.88999999999999</v>
      </c>
      <c r="D245" s="35">
        <f>IFERROR(VLOOKUP(B245,Sheet2!A:E,4,FALSE),0)</f>
        <v>93.53</v>
      </c>
      <c r="E245" s="36"/>
      <c r="F245" s="89">
        <f t="shared" ref="F245:F258" si="23">D245*E245</f>
        <v>0</v>
      </c>
      <c r="G245" s="38" t="s">
        <v>28</v>
      </c>
      <c r="H245" s="90" t="str">
        <f>IFERROR(VLOOKUP(B245,Sheet2!A:C,2,FALSE),0)</f>
        <v>FLANGE,  COMPRESSION X FLANGE, ANSI 150#  4 BOLT X 7.5 O.D.</v>
      </c>
      <c r="I245" s="30">
        <f>IFERROR(VLOOKUP(B245,Sheet2!A:E,5,FALSE),0)</f>
        <v>11.9</v>
      </c>
      <c r="J245" s="31">
        <f t="shared" si="18"/>
        <v>0</v>
      </c>
      <c r="K245" s="3">
        <f t="shared" si="19"/>
        <v>0</v>
      </c>
    </row>
    <row r="246" spans="1:11" x14ac:dyDescent="0.2">
      <c r="A246" s="32"/>
      <c r="B246" s="42"/>
      <c r="C246" s="34"/>
      <c r="D246" s="35"/>
      <c r="E246" s="36"/>
      <c r="F246" s="89"/>
      <c r="G246" s="38"/>
      <c r="H246" s="90"/>
      <c r="I246" s="30">
        <f>IFERROR(VLOOKUP(B246,Sheet2!A:E,5,FALSE),0)</f>
        <v>0</v>
      </c>
      <c r="J246" s="31">
        <f t="shared" si="18"/>
        <v>0</v>
      </c>
      <c r="K246" s="3">
        <f t="shared" si="19"/>
        <v>0</v>
      </c>
    </row>
    <row r="247" spans="1:11" ht="13.5" thickBot="1" x14ac:dyDescent="0.25">
      <c r="A247" s="32"/>
      <c r="B247" s="42"/>
      <c r="C247" s="34"/>
      <c r="D247" s="35"/>
      <c r="E247" s="36"/>
      <c r="F247" s="89"/>
      <c r="G247" s="38"/>
      <c r="H247" s="90"/>
      <c r="I247" s="30">
        <f>IFERROR(VLOOKUP(B247,Sheet2!A:E,5,FALSE),0)</f>
        <v>0</v>
      </c>
      <c r="J247" s="31">
        <f t="shared" si="18"/>
        <v>0</v>
      </c>
      <c r="K247" s="3">
        <f t="shared" si="19"/>
        <v>0</v>
      </c>
    </row>
    <row r="248" spans="1:11" x14ac:dyDescent="0.2">
      <c r="A248" s="44"/>
      <c r="B248" s="46"/>
      <c r="C248" s="24"/>
      <c r="D248" s="25"/>
      <c r="E248" s="26"/>
      <c r="F248" s="27"/>
      <c r="G248" s="28"/>
      <c r="H248" s="88"/>
      <c r="I248" s="30">
        <f>IFERROR(VLOOKUP(B248,Sheet2!A:E,5,FALSE),0)</f>
        <v>0</v>
      </c>
      <c r="J248" s="31">
        <f t="shared" si="18"/>
        <v>0</v>
      </c>
      <c r="K248" s="3">
        <f t="shared" si="19"/>
        <v>0</v>
      </c>
    </row>
    <row r="249" spans="1:11" x14ac:dyDescent="0.2">
      <c r="A249" s="45"/>
      <c r="B249" s="42"/>
      <c r="C249" s="34"/>
      <c r="D249" s="35"/>
      <c r="E249" s="36"/>
      <c r="F249" s="37"/>
      <c r="G249" s="38"/>
      <c r="H249" s="108"/>
      <c r="I249" s="30">
        <f>IFERROR(VLOOKUP(B249,Sheet2!A:E,5,FALSE),0)</f>
        <v>0</v>
      </c>
      <c r="J249" s="31">
        <f t="shared" si="18"/>
        <v>0</v>
      </c>
      <c r="K249" s="3">
        <f t="shared" si="19"/>
        <v>0</v>
      </c>
    </row>
    <row r="250" spans="1:11" x14ac:dyDescent="0.2">
      <c r="A250" s="45"/>
      <c r="B250" s="42" t="s">
        <v>207</v>
      </c>
      <c r="C250" s="34">
        <f>IFERROR(VLOOKUP(B250,Sheet2!A:C,3,FALSE),0)</f>
        <v>133.97</v>
      </c>
      <c r="D250" s="35">
        <f>IFERROR(VLOOKUP(B250,Sheet2!A:E,4,FALSE),0)</f>
        <v>87.08</v>
      </c>
      <c r="E250" s="36"/>
      <c r="F250" s="37">
        <f t="shared" si="23"/>
        <v>0</v>
      </c>
      <c r="G250" s="38" t="s">
        <v>37</v>
      </c>
      <c r="H250" s="108" t="str">
        <f>IFERROR(VLOOKUP(B250,Sheet2!A:C,2,FALSE),0)</f>
        <v xml:space="preserve">FLANGE, ANSI 150#  8 BOLT X  9.0" O.D.     </v>
      </c>
      <c r="I250" s="30">
        <f>IFERROR(VLOOKUP(B250,Sheet2!A:E,5,FALSE),0)</f>
        <v>3.55</v>
      </c>
      <c r="J250" s="31">
        <f t="shared" si="18"/>
        <v>0</v>
      </c>
      <c r="K250" s="3">
        <f t="shared" si="19"/>
        <v>0</v>
      </c>
    </row>
    <row r="251" spans="1:11" x14ac:dyDescent="0.2">
      <c r="A251" s="45"/>
      <c r="B251" s="42" t="s">
        <v>208</v>
      </c>
      <c r="C251" s="34">
        <f>IFERROR(VLOOKUP(B251,Sheet2!A:C,3,FALSE),0)</f>
        <v>181.89</v>
      </c>
      <c r="D251" s="35">
        <f>IFERROR(VLOOKUP(B251,Sheet2!A:E,4,FALSE),0)</f>
        <v>118.23</v>
      </c>
      <c r="E251" s="36"/>
      <c r="F251" s="37">
        <f t="shared" si="23"/>
        <v>0</v>
      </c>
      <c r="G251" s="38" t="s">
        <v>39</v>
      </c>
      <c r="H251" s="108" t="str">
        <f>IFERROR(VLOOKUP(B251,Sheet2!A:C,2,FALSE),0)</f>
        <v xml:space="preserve">FLANGE, ANSI 150#  8 BOLT X  11.0" O.D.     </v>
      </c>
      <c r="I251" s="30">
        <f>IFERROR(VLOOKUP(B251,Sheet2!A:E,5,FALSE),0)</f>
        <v>5.2</v>
      </c>
      <c r="J251" s="31">
        <f t="shared" si="18"/>
        <v>0</v>
      </c>
      <c r="K251" s="3">
        <f t="shared" si="19"/>
        <v>0</v>
      </c>
    </row>
    <row r="252" spans="1:11" x14ac:dyDescent="0.2">
      <c r="A252" s="45"/>
      <c r="B252" s="42"/>
      <c r="C252" s="34"/>
      <c r="D252" s="35"/>
      <c r="E252" s="36"/>
      <c r="F252" s="37"/>
      <c r="G252" s="38"/>
      <c r="H252" s="108"/>
      <c r="I252" s="30">
        <f>IFERROR(VLOOKUP(B252,Sheet2!A:E,5,FALSE),0)</f>
        <v>0</v>
      </c>
      <c r="J252" s="31">
        <f t="shared" si="18"/>
        <v>0</v>
      </c>
      <c r="K252" s="3">
        <f t="shared" si="19"/>
        <v>0</v>
      </c>
    </row>
    <row r="253" spans="1:11" ht="13.5" thickBot="1" x14ac:dyDescent="0.25">
      <c r="A253" s="80"/>
      <c r="B253" s="52"/>
      <c r="C253" s="53"/>
      <c r="D253" s="54"/>
      <c r="E253" s="55"/>
      <c r="F253" s="56"/>
      <c r="G253" s="57"/>
      <c r="H253" s="109"/>
      <c r="I253" s="30">
        <f>IFERROR(VLOOKUP(B253,Sheet2!A:E,5,FALSE),0)</f>
        <v>0</v>
      </c>
      <c r="J253" s="31">
        <f t="shared" si="18"/>
        <v>0</v>
      </c>
      <c r="K253" s="3">
        <f t="shared" si="19"/>
        <v>0</v>
      </c>
    </row>
    <row r="254" spans="1:11" x14ac:dyDescent="0.2">
      <c r="A254" s="22"/>
      <c r="B254" s="46"/>
      <c r="C254" s="24"/>
      <c r="D254" s="25"/>
      <c r="E254" s="26"/>
      <c r="F254" s="27"/>
      <c r="G254" s="28"/>
      <c r="H254" s="93"/>
      <c r="I254" s="30">
        <f>IFERROR(VLOOKUP(B254,Sheet2!A:E,5,FALSE),0)</f>
        <v>0</v>
      </c>
      <c r="J254" s="31">
        <f t="shared" si="18"/>
        <v>0</v>
      </c>
      <c r="K254" s="3">
        <f t="shared" si="19"/>
        <v>0</v>
      </c>
    </row>
    <row r="255" spans="1:11" x14ac:dyDescent="0.2">
      <c r="A255" s="32"/>
      <c r="B255" s="42"/>
      <c r="C255" s="34"/>
      <c r="D255" s="35"/>
      <c r="E255" s="36"/>
      <c r="F255" s="89"/>
      <c r="G255" s="38"/>
      <c r="H255" s="90"/>
      <c r="I255" s="30">
        <f>IFERROR(VLOOKUP(B255,Sheet2!A:E,5,FALSE),0)</f>
        <v>0</v>
      </c>
      <c r="J255" s="31">
        <f t="shared" si="18"/>
        <v>0</v>
      </c>
      <c r="K255" s="3">
        <f t="shared" si="19"/>
        <v>0</v>
      </c>
    </row>
    <row r="256" spans="1:11" x14ac:dyDescent="0.2">
      <c r="A256" s="32"/>
      <c r="B256" s="42" t="s">
        <v>209</v>
      </c>
      <c r="C256" s="34">
        <f>IFERROR(VLOOKUP(B256,Sheet2!A:C,3,FALSE),0)</f>
        <v>34.9</v>
      </c>
      <c r="D256" s="35">
        <f>IFERROR(VLOOKUP(B256,Sheet2!A:E,4,FALSE),0)</f>
        <v>22.69</v>
      </c>
      <c r="E256" s="36"/>
      <c r="F256" s="89">
        <f t="shared" si="23"/>
        <v>0</v>
      </c>
      <c r="G256" s="38" t="s">
        <v>28</v>
      </c>
      <c r="H256" s="90" t="str">
        <f>IFERROR(VLOOKUP(B256,Sheet2!A:C,2,FALSE),0)</f>
        <v>BOLT AND GASKET SET,   4 X 2-3/4" LONG BOLTS</v>
      </c>
      <c r="I256" s="30">
        <f>IFERROR(VLOOKUP(B256,Sheet2!A:E,5,FALSE),0)</f>
        <v>2.5</v>
      </c>
      <c r="J256" s="31">
        <f t="shared" si="18"/>
        <v>0</v>
      </c>
      <c r="K256" s="3">
        <f t="shared" si="19"/>
        <v>0</v>
      </c>
    </row>
    <row r="257" spans="1:11" x14ac:dyDescent="0.2">
      <c r="A257" s="32"/>
      <c r="B257" s="42" t="s">
        <v>210</v>
      </c>
      <c r="C257" s="34">
        <f>IFERROR(VLOOKUP(B257,Sheet2!A:C,3,FALSE),0)</f>
        <v>67.48</v>
      </c>
      <c r="D257" s="35">
        <f>IFERROR(VLOOKUP(B257,Sheet2!A:E,4,FALSE),0)</f>
        <v>43.86</v>
      </c>
      <c r="E257" s="36"/>
      <c r="F257" s="89">
        <f t="shared" si="23"/>
        <v>0</v>
      </c>
      <c r="G257" s="38" t="s">
        <v>37</v>
      </c>
      <c r="H257" s="90" t="str">
        <f>IFERROR(VLOOKUP(B257,Sheet2!A:C,2,FALSE),0)</f>
        <v>BOLT AND GASKET SET,  8 X 3" LONG BOLTS</v>
      </c>
      <c r="I257" s="30">
        <f>IFERROR(VLOOKUP(B257,Sheet2!A:E,5,FALSE),0)</f>
        <v>3.55</v>
      </c>
      <c r="J257" s="31">
        <f t="shared" si="18"/>
        <v>0</v>
      </c>
      <c r="K257" s="3">
        <f t="shared" si="19"/>
        <v>0</v>
      </c>
    </row>
    <row r="258" spans="1:11" x14ac:dyDescent="0.2">
      <c r="A258" s="32"/>
      <c r="B258" s="42" t="s">
        <v>211</v>
      </c>
      <c r="C258" s="34">
        <f>IFERROR(VLOOKUP(B258,Sheet2!A:C,3,FALSE),0)</f>
        <v>117.68</v>
      </c>
      <c r="D258" s="35">
        <f>IFERROR(VLOOKUP(B258,Sheet2!A:E,4,FALSE),0)</f>
        <v>76.489999999999995</v>
      </c>
      <c r="E258" s="36"/>
      <c r="F258" s="89">
        <f t="shared" si="23"/>
        <v>0</v>
      </c>
      <c r="G258" s="38" t="s">
        <v>39</v>
      </c>
      <c r="H258" s="90" t="str">
        <f>IFERROR(VLOOKUP(B258,Sheet2!A:C,2,FALSE),0)</f>
        <v xml:space="preserve">BOLT AND GASKET SET,  8 X 3-1/4" LONG BOLTS    </v>
      </c>
      <c r="I258" s="30">
        <f>IFERROR(VLOOKUP(B258,Sheet2!A:E,5,FALSE),0)</f>
        <v>44</v>
      </c>
      <c r="J258" s="31">
        <f t="shared" si="18"/>
        <v>0</v>
      </c>
      <c r="K258" s="3">
        <f t="shared" si="19"/>
        <v>0</v>
      </c>
    </row>
    <row r="259" spans="1:11" x14ac:dyDescent="0.2">
      <c r="A259" s="32"/>
      <c r="B259" s="42"/>
      <c r="C259" s="34"/>
      <c r="D259" s="35"/>
      <c r="E259" s="36"/>
      <c r="F259" s="89"/>
      <c r="G259" s="38"/>
      <c r="H259" s="90"/>
      <c r="I259" s="30">
        <f>IFERROR(VLOOKUP(B259,Sheet2!A:E,5,FALSE),0)</f>
        <v>0</v>
      </c>
      <c r="J259" s="31">
        <f t="shared" si="18"/>
        <v>0</v>
      </c>
      <c r="K259" s="3">
        <f t="shared" si="19"/>
        <v>0</v>
      </c>
    </row>
    <row r="260" spans="1:11" ht="13.5" thickBot="1" x14ac:dyDescent="0.25">
      <c r="A260" s="43"/>
      <c r="B260" s="52"/>
      <c r="C260" s="53"/>
      <c r="D260" s="54"/>
      <c r="E260" s="55"/>
      <c r="F260" s="91"/>
      <c r="G260" s="57"/>
      <c r="H260" s="92"/>
      <c r="I260" s="30">
        <f>IFERROR(VLOOKUP(B260,Sheet2!A:E,5,FALSE),0)</f>
        <v>0</v>
      </c>
      <c r="J260" s="31">
        <f t="shared" ref="J260:J323" si="24">I260*E260</f>
        <v>0</v>
      </c>
      <c r="K260" s="3">
        <f t="shared" ref="K260:K323" si="25">E260*C260</f>
        <v>0</v>
      </c>
    </row>
    <row r="261" spans="1:11" ht="13.5" thickBot="1" x14ac:dyDescent="0.25">
      <c r="A261" s="22"/>
      <c r="B261" s="228" t="s">
        <v>212</v>
      </c>
      <c r="C261" s="229"/>
      <c r="D261" s="229"/>
      <c r="E261" s="229"/>
      <c r="F261" s="229"/>
      <c r="G261" s="229"/>
      <c r="H261" s="230"/>
      <c r="I261" s="30">
        <f>IFERROR(VLOOKUP(B261,Sheet2!A:E,5,FALSE),0)</f>
        <v>0</v>
      </c>
      <c r="J261" s="31">
        <f t="shared" si="24"/>
        <v>0</v>
      </c>
      <c r="K261" s="3">
        <f t="shared" si="25"/>
        <v>0</v>
      </c>
    </row>
    <row r="262" spans="1:11" x14ac:dyDescent="0.2">
      <c r="A262" s="32"/>
      <c r="B262" s="113" t="s">
        <v>213</v>
      </c>
      <c r="C262" s="97">
        <f>IFERROR(VLOOKUP(B262,Sheet2!A:C,3,FALSE),0)</f>
        <v>40.67</v>
      </c>
      <c r="D262" s="98">
        <f>IFERROR(VLOOKUP(B262,Sheet2!A:E,4,FALSE),0)</f>
        <v>26.44</v>
      </c>
      <c r="E262" s="26"/>
      <c r="F262" s="89">
        <f t="shared" ref="F262:F272" si="26">D262*E262</f>
        <v>0</v>
      </c>
      <c r="G262" s="100" t="s">
        <v>20</v>
      </c>
      <c r="H262" s="108" t="str">
        <f>IFERROR(VLOOKUP(B262,Sheet2!A:C,2,FALSE),0)</f>
        <v>WALL OUTLET, ¾” INLET, (4) ½” FEM NPT OUTLETS</v>
      </c>
      <c r="I262" s="30">
        <f>IFERROR(VLOOKUP(B262,Sheet2!A:E,5,FALSE),0)</f>
        <v>0.4</v>
      </c>
      <c r="J262" s="31">
        <f t="shared" si="24"/>
        <v>0</v>
      </c>
      <c r="K262" s="3">
        <f t="shared" si="25"/>
        <v>0</v>
      </c>
    </row>
    <row r="263" spans="1:11" x14ac:dyDescent="0.2">
      <c r="A263" s="32"/>
      <c r="B263" s="42" t="s">
        <v>214</v>
      </c>
      <c r="C263" s="34">
        <f>IFERROR(VLOOKUP(B263,Sheet2!A:C,3,FALSE),0)</f>
        <v>40.98</v>
      </c>
      <c r="D263" s="35">
        <f>IFERROR(VLOOKUP(B263,Sheet2!A:E,4,FALSE),0)</f>
        <v>26.64</v>
      </c>
      <c r="E263" s="36"/>
      <c r="F263" s="37">
        <f t="shared" si="26"/>
        <v>0</v>
      </c>
      <c r="G263" s="38" t="s">
        <v>22</v>
      </c>
      <c r="H263" s="108" t="str">
        <f>IFERROR(VLOOKUP(B263,Sheet2!A:C,2,FALSE),0)</f>
        <v>WALL OUTLET, 1” INLET, (4) ½” FEM NPT OUTLETS</v>
      </c>
      <c r="I263" s="30">
        <f>IFERROR(VLOOKUP(B263,Sheet2!A:E,5,FALSE),0)</f>
        <v>1.71</v>
      </c>
      <c r="J263" s="31">
        <f t="shared" si="24"/>
        <v>0</v>
      </c>
      <c r="K263" s="3">
        <f t="shared" si="25"/>
        <v>0</v>
      </c>
    </row>
    <row r="264" spans="1:11" x14ac:dyDescent="0.2">
      <c r="A264" s="32"/>
      <c r="B264" s="42"/>
      <c r="C264" s="94">
        <f>IFERROR(VLOOKUP(B264,Sheet2!A:C,3,FALSE),0)</f>
        <v>0</v>
      </c>
      <c r="D264" s="35">
        <f>IFERROR(VLOOKUP(B264,Sheet2!A:E,4,FALSE),0)</f>
        <v>0</v>
      </c>
      <c r="E264" s="95"/>
      <c r="F264" s="37">
        <f t="shared" si="26"/>
        <v>0</v>
      </c>
      <c r="G264" s="38"/>
      <c r="H264" s="49">
        <f>IFERROR(VLOOKUP(B264,Sheet2!A:C,2,FALSE),0)</f>
        <v>0</v>
      </c>
      <c r="I264" s="30">
        <f>IFERROR(VLOOKUP(B264,Sheet2!A:E,5,FALSE),0)</f>
        <v>0</v>
      </c>
      <c r="J264" s="31">
        <f t="shared" si="24"/>
        <v>0</v>
      </c>
      <c r="K264" s="3">
        <f t="shared" si="25"/>
        <v>0</v>
      </c>
    </row>
    <row r="265" spans="1:11" x14ac:dyDescent="0.2">
      <c r="A265" s="32"/>
      <c r="B265" s="42"/>
      <c r="C265" s="94">
        <f>IFERROR(VLOOKUP(B265,Sheet2!A:C,3,FALSE),0)</f>
        <v>0</v>
      </c>
      <c r="D265" s="35">
        <f>IFERROR(VLOOKUP(B265,Sheet2!A:E,4,FALSE),0)</f>
        <v>0</v>
      </c>
      <c r="E265" s="95"/>
      <c r="F265" s="37">
        <f t="shared" si="26"/>
        <v>0</v>
      </c>
      <c r="G265" s="38"/>
      <c r="H265" s="49">
        <f>IFERROR(VLOOKUP(B265,Sheet2!A:C,2,FALSE),0)</f>
        <v>0</v>
      </c>
      <c r="I265" s="30">
        <f>IFERROR(VLOOKUP(B265,Sheet2!A:E,5,FALSE),0)</f>
        <v>0</v>
      </c>
      <c r="J265" s="31">
        <f t="shared" si="24"/>
        <v>0</v>
      </c>
      <c r="K265" s="3">
        <f t="shared" si="25"/>
        <v>0</v>
      </c>
    </row>
    <row r="266" spans="1:11" x14ac:dyDescent="0.2">
      <c r="A266" s="32"/>
      <c r="B266" s="42"/>
      <c r="C266" s="34">
        <f>IFERROR(VLOOKUP(B266,Sheet2!A:C,3,FALSE),0)</f>
        <v>0</v>
      </c>
      <c r="D266" s="35">
        <f>IFERROR(VLOOKUP(B266,Sheet2!A:E,4,FALSE),0)</f>
        <v>0</v>
      </c>
      <c r="E266" s="36"/>
      <c r="F266" s="37">
        <f t="shared" si="26"/>
        <v>0</v>
      </c>
      <c r="G266" s="38"/>
      <c r="H266" s="108">
        <f>IFERROR(VLOOKUP(B266,Sheet2!A:C,2,FALSE),0)</f>
        <v>0</v>
      </c>
      <c r="I266" s="30">
        <f>IFERROR(VLOOKUP(B266,Sheet2!A:E,5,FALSE),0)</f>
        <v>0</v>
      </c>
      <c r="J266" s="31">
        <f t="shared" si="24"/>
        <v>0</v>
      </c>
      <c r="K266" s="3">
        <f t="shared" si="25"/>
        <v>0</v>
      </c>
    </row>
    <row r="267" spans="1:11" x14ac:dyDescent="0.2">
      <c r="A267" s="32"/>
      <c r="B267" s="42"/>
      <c r="C267" s="34">
        <f>IFERROR(VLOOKUP(B267,Sheet2!A:C,3,FALSE),0)</f>
        <v>0</v>
      </c>
      <c r="D267" s="35">
        <f>IFERROR(VLOOKUP(B267,Sheet2!A:E,4,FALSE),0)</f>
        <v>0</v>
      </c>
      <c r="E267" s="36"/>
      <c r="F267" s="37">
        <f t="shared" si="26"/>
        <v>0</v>
      </c>
      <c r="G267" s="38"/>
      <c r="H267" s="108">
        <f>IFERROR(VLOOKUP(B267,Sheet2!A:C,2,FALSE),0)</f>
        <v>0</v>
      </c>
      <c r="I267" s="30">
        <f>IFERROR(VLOOKUP(B267,Sheet2!A:E,5,FALSE),0)</f>
        <v>0</v>
      </c>
      <c r="J267" s="31">
        <f t="shared" si="24"/>
        <v>0</v>
      </c>
      <c r="K267" s="3">
        <f t="shared" si="25"/>
        <v>0</v>
      </c>
    </row>
    <row r="268" spans="1:11" x14ac:dyDescent="0.2">
      <c r="A268" s="32"/>
      <c r="B268" s="42" t="s">
        <v>215</v>
      </c>
      <c r="C268" s="34">
        <f>IFERROR(VLOOKUP(B268,Sheet2!A:C,3,FALSE),0)</f>
        <v>66.73</v>
      </c>
      <c r="D268" s="35">
        <f>IFERROR(VLOOKUP(B268,Sheet2!A:E,4,FALSE),0)</f>
        <v>43.37</v>
      </c>
      <c r="E268" s="36"/>
      <c r="F268" s="37">
        <f t="shared" si="26"/>
        <v>0</v>
      </c>
      <c r="G268" s="38" t="s">
        <v>20</v>
      </c>
      <c r="H268" s="108" t="str">
        <f>IFERROR(VLOOKUP(B268,Sheet2!A:C,2,FALSE),0)</f>
        <v>WALL OUTLET W/SHUTOFF, ¾” INLET, (4) ½” FEM NPT OUTLETS</v>
      </c>
      <c r="I268" s="30">
        <f>IFERROR(VLOOKUP(B268,Sheet2!A:E,5,FALSE),0)</f>
        <v>1.1299999999999999</v>
      </c>
      <c r="J268" s="31">
        <f t="shared" si="24"/>
        <v>0</v>
      </c>
      <c r="K268" s="3">
        <f t="shared" si="25"/>
        <v>0</v>
      </c>
    </row>
    <row r="269" spans="1:11" x14ac:dyDescent="0.2">
      <c r="A269" s="32"/>
      <c r="B269" s="42" t="s">
        <v>216</v>
      </c>
      <c r="C269" s="34">
        <f>IFERROR(VLOOKUP(B269,Sheet2!A:C,3,FALSE),0)</f>
        <v>67.739999999999995</v>
      </c>
      <c r="D269" s="35">
        <f>IFERROR(VLOOKUP(B269,Sheet2!A:E,4,FALSE),0)</f>
        <v>44.03</v>
      </c>
      <c r="E269" s="36"/>
      <c r="F269" s="37">
        <f t="shared" si="26"/>
        <v>0</v>
      </c>
      <c r="G269" s="38" t="s">
        <v>22</v>
      </c>
      <c r="H269" s="108" t="str">
        <f>IFERROR(VLOOKUP(B269,Sheet2!A:C,2,FALSE),0)</f>
        <v>WALL OUTLET W/SHUTOFF, 1” INLET, (4) ½” FEM NPT OUTLETS</v>
      </c>
      <c r="I269" s="30">
        <f>IFERROR(VLOOKUP(B269,Sheet2!A:E,5,FALSE),0)</f>
        <v>1.98</v>
      </c>
      <c r="J269" s="31">
        <f t="shared" si="24"/>
        <v>0</v>
      </c>
      <c r="K269" s="3">
        <f t="shared" si="25"/>
        <v>0</v>
      </c>
    </row>
    <row r="270" spans="1:11" x14ac:dyDescent="0.2">
      <c r="A270" s="32"/>
      <c r="B270" s="42"/>
      <c r="C270" s="34">
        <f>IFERROR(VLOOKUP(B270,Sheet2!A:C,3,FALSE),0)</f>
        <v>0</v>
      </c>
      <c r="D270" s="35">
        <f>IFERROR(VLOOKUP(B270,Sheet2!A:E,4,FALSE),0)</f>
        <v>0</v>
      </c>
      <c r="E270" s="36"/>
      <c r="F270" s="37">
        <f t="shared" si="26"/>
        <v>0</v>
      </c>
      <c r="G270" s="38"/>
      <c r="H270" s="108">
        <f>IFERROR(VLOOKUP(B270,Sheet2!A:C,2,FALSE),0)</f>
        <v>0</v>
      </c>
      <c r="I270" s="30">
        <f>IFERROR(VLOOKUP(B270,Sheet2!A:E,5,FALSE),0)</f>
        <v>0</v>
      </c>
      <c r="J270" s="31">
        <f t="shared" si="24"/>
        <v>0</v>
      </c>
      <c r="K270" s="3">
        <f t="shared" si="25"/>
        <v>0</v>
      </c>
    </row>
    <row r="271" spans="1:11" x14ac:dyDescent="0.2">
      <c r="A271" s="32"/>
      <c r="B271" s="42"/>
      <c r="C271" s="34">
        <f>IFERROR(VLOOKUP(B271,Sheet2!A:C,3,FALSE),0)</f>
        <v>0</v>
      </c>
      <c r="D271" s="35">
        <f>IFERROR(VLOOKUP(B271,Sheet2!A:E,4,FALSE),0)</f>
        <v>0</v>
      </c>
      <c r="E271" s="36"/>
      <c r="F271" s="37">
        <f t="shared" si="26"/>
        <v>0</v>
      </c>
      <c r="G271" s="38"/>
      <c r="H271" s="108">
        <f>IFERROR(VLOOKUP(B271,Sheet2!A:C,2,FALSE),0)</f>
        <v>0</v>
      </c>
      <c r="I271" s="30">
        <f>IFERROR(VLOOKUP(B271,Sheet2!A:E,5,FALSE),0)</f>
        <v>0</v>
      </c>
      <c r="J271" s="31">
        <f t="shared" si="24"/>
        <v>0</v>
      </c>
      <c r="K271" s="3">
        <f t="shared" si="25"/>
        <v>0</v>
      </c>
    </row>
    <row r="272" spans="1:11" ht="13.5" thickBot="1" x14ac:dyDescent="0.25">
      <c r="A272" s="43"/>
      <c r="B272" s="52"/>
      <c r="C272" s="53">
        <f>IFERROR(VLOOKUP(B272,Sheet2!A:C,3,FALSE),0)</f>
        <v>0</v>
      </c>
      <c r="D272" s="54">
        <f>IFERROR(VLOOKUP(B272,Sheet2!A:E,4,FALSE),0)</f>
        <v>0</v>
      </c>
      <c r="E272" s="55"/>
      <c r="F272" s="56">
        <f t="shared" si="26"/>
        <v>0</v>
      </c>
      <c r="G272" s="57"/>
      <c r="H272" s="109">
        <f>IFERROR(VLOOKUP(B272,Sheet2!A:C,2,FALSE),0)</f>
        <v>0</v>
      </c>
      <c r="I272" s="30">
        <f>IFERROR(VLOOKUP(B272,Sheet2!A:E,5,FALSE),0)</f>
        <v>0</v>
      </c>
      <c r="J272" s="31">
        <f t="shared" si="24"/>
        <v>0</v>
      </c>
      <c r="K272" s="3">
        <f t="shared" si="25"/>
        <v>0</v>
      </c>
    </row>
    <row r="273" spans="1:11" ht="13.5" thickBot="1" x14ac:dyDescent="0.25">
      <c r="A273" s="22"/>
      <c r="B273" s="228" t="s">
        <v>217</v>
      </c>
      <c r="C273" s="229"/>
      <c r="D273" s="229"/>
      <c r="E273" s="229"/>
      <c r="F273" s="229"/>
      <c r="G273" s="229"/>
      <c r="H273" s="230"/>
      <c r="I273" s="30">
        <f>IFERROR(VLOOKUP(B273,Sheet2!A:E,5,FALSE),0)</f>
        <v>0</v>
      </c>
      <c r="J273" s="31">
        <f t="shared" si="24"/>
        <v>0</v>
      </c>
      <c r="K273" s="3">
        <f t="shared" si="25"/>
        <v>0</v>
      </c>
    </row>
    <row r="274" spans="1:11" x14ac:dyDescent="0.2">
      <c r="A274" s="32"/>
      <c r="B274" s="42"/>
      <c r="C274" s="34"/>
      <c r="D274" s="98"/>
      <c r="E274" s="26"/>
      <c r="F274" s="37"/>
      <c r="G274" s="38"/>
      <c r="H274" s="108"/>
      <c r="I274" s="30">
        <f>IFERROR(VLOOKUP(B274,Sheet2!A:E,5,FALSE),0)</f>
        <v>0</v>
      </c>
      <c r="J274" s="31">
        <f t="shared" si="24"/>
        <v>0</v>
      </c>
      <c r="K274" s="3">
        <f t="shared" si="25"/>
        <v>0</v>
      </c>
    </row>
    <row r="275" spans="1:11" x14ac:dyDescent="0.2">
      <c r="A275" s="32"/>
      <c r="B275" s="42" t="s">
        <v>218</v>
      </c>
      <c r="C275" s="34">
        <f>IFERROR(VLOOKUP(B275,Sheet2!A:C,3,FALSE),0)</f>
        <v>51.66</v>
      </c>
      <c r="D275" s="35">
        <f>IFERROR(VLOOKUP(B275,Sheet2!A:E,4,FALSE),0)</f>
        <v>33.58</v>
      </c>
      <c r="E275" s="36"/>
      <c r="F275" s="37">
        <f t="shared" ref="F275:F276" si="27">D275*E275</f>
        <v>0</v>
      </c>
      <c r="G275" s="38" t="s">
        <v>20</v>
      </c>
      <c r="H275" s="108" t="str">
        <f>IFERROR(VLOOKUP(B275,Sheet2!A:C,2,FALSE),0)</f>
        <v>OUTSIDE OR THRU WALL OUTLET, (1) 1/2" FEM NPT OUTLET</v>
      </c>
      <c r="I275" s="30">
        <f>IFERROR(VLOOKUP(B275,Sheet2!A:E,5,FALSE),0)</f>
        <v>0.54</v>
      </c>
      <c r="J275" s="31">
        <f t="shared" si="24"/>
        <v>0</v>
      </c>
      <c r="K275" s="3">
        <f t="shared" si="25"/>
        <v>0</v>
      </c>
    </row>
    <row r="276" spans="1:11" x14ac:dyDescent="0.2">
      <c r="A276" s="32"/>
      <c r="B276" s="42" t="s">
        <v>219</v>
      </c>
      <c r="C276" s="34">
        <f>IFERROR(VLOOKUP(B276,Sheet2!A:C,3,FALSE),0)</f>
        <v>58.47</v>
      </c>
      <c r="D276" s="35">
        <f>IFERROR(VLOOKUP(B276,Sheet2!A:E,4,FALSE),0)</f>
        <v>38.01</v>
      </c>
      <c r="E276" s="36"/>
      <c r="F276" s="37">
        <f t="shared" si="27"/>
        <v>0</v>
      </c>
      <c r="G276" s="38" t="s">
        <v>22</v>
      </c>
      <c r="H276" s="108" t="str">
        <f>IFERROR(VLOOKUP(B276,Sheet2!A:C,2,FALSE),0)</f>
        <v>OUTSIDE OR THRU WALL OUTLET, (1) 1/2" FEM NPT OUTLET</v>
      </c>
      <c r="I276" s="30">
        <f>IFERROR(VLOOKUP(B276,Sheet2!A:E,5,FALSE),0)</f>
        <v>1</v>
      </c>
      <c r="J276" s="31">
        <f t="shared" si="24"/>
        <v>0</v>
      </c>
      <c r="K276" s="3">
        <f t="shared" si="25"/>
        <v>0</v>
      </c>
    </row>
    <row r="277" spans="1:11" x14ac:dyDescent="0.2">
      <c r="A277" s="32"/>
      <c r="B277" s="42"/>
      <c r="C277" s="34"/>
      <c r="D277" s="35"/>
      <c r="E277" s="36"/>
      <c r="F277" s="37"/>
      <c r="G277" s="38"/>
      <c r="H277" s="108"/>
      <c r="I277" s="30">
        <f>IFERROR(VLOOKUP(B277,Sheet2!A:E,5,FALSE),0)</f>
        <v>0</v>
      </c>
      <c r="J277" s="31">
        <f t="shared" si="24"/>
        <v>0</v>
      </c>
      <c r="K277" s="3">
        <f t="shared" si="25"/>
        <v>0</v>
      </c>
    </row>
    <row r="278" spans="1:11" x14ac:dyDescent="0.2">
      <c r="A278" s="32"/>
      <c r="B278" s="42"/>
      <c r="C278" s="34"/>
      <c r="D278" s="35"/>
      <c r="E278" s="36"/>
      <c r="F278" s="37"/>
      <c r="G278" s="38"/>
      <c r="H278" s="108"/>
      <c r="I278" s="30">
        <f>IFERROR(VLOOKUP(B278,Sheet2!A:E,5,FALSE),0)</f>
        <v>0</v>
      </c>
      <c r="J278" s="31">
        <f t="shared" si="24"/>
        <v>0</v>
      </c>
      <c r="K278" s="3">
        <f t="shared" si="25"/>
        <v>0</v>
      </c>
    </row>
    <row r="279" spans="1:11" ht="13.5" thickBot="1" x14ac:dyDescent="0.25">
      <c r="A279" s="43"/>
      <c r="B279" s="52"/>
      <c r="C279" s="53"/>
      <c r="D279" s="54"/>
      <c r="E279" s="55"/>
      <c r="F279" s="56"/>
      <c r="G279" s="57"/>
      <c r="H279" s="109"/>
      <c r="I279" s="30">
        <f>IFERROR(VLOOKUP(B279,Sheet2!A:E,5,FALSE),0)</f>
        <v>0</v>
      </c>
      <c r="J279" s="31">
        <f t="shared" si="24"/>
        <v>0</v>
      </c>
      <c r="K279" s="3">
        <f t="shared" si="25"/>
        <v>0</v>
      </c>
    </row>
    <row r="280" spans="1:11" ht="13.5" thickBot="1" x14ac:dyDescent="0.25">
      <c r="A280" s="22"/>
      <c r="B280" s="228" t="s">
        <v>220</v>
      </c>
      <c r="C280" s="229"/>
      <c r="D280" s="229"/>
      <c r="E280" s="229"/>
      <c r="F280" s="229"/>
      <c r="G280" s="229"/>
      <c r="H280" s="230"/>
      <c r="I280" s="30">
        <f>IFERROR(VLOOKUP(B280,Sheet2!A:E,5,FALSE),0)</f>
        <v>0</v>
      </c>
      <c r="J280" s="31">
        <f t="shared" si="24"/>
        <v>0</v>
      </c>
      <c r="K280" s="3">
        <f t="shared" si="25"/>
        <v>0</v>
      </c>
    </row>
    <row r="281" spans="1:11" x14ac:dyDescent="0.2">
      <c r="A281" s="32"/>
      <c r="B281" s="46" t="s">
        <v>221</v>
      </c>
      <c r="C281" s="24">
        <f>IFERROR(VLOOKUP(B281,Sheet2!A:C,3,FALSE),0)</f>
        <v>10.09</v>
      </c>
      <c r="D281" s="25">
        <f>IFERROR(VLOOKUP(B281,Sheet2!A:E,4,FALSE),0)</f>
        <v>6.56</v>
      </c>
      <c r="E281" s="26"/>
      <c r="F281" s="27">
        <f t="shared" ref="F281:F289" si="28">D281*E281</f>
        <v>0</v>
      </c>
      <c r="G281" s="28"/>
      <c r="H281" s="29" t="str">
        <f>IFERROR(VLOOKUP(B281,Sheet2!A:C,2,FALSE),0)</f>
        <v>1/4" FEMALE NPT  SAFETY QUICK COUPLER   30 CFM  TYPE M</v>
      </c>
      <c r="I281" s="30">
        <f>IFERROR(VLOOKUP(B281,Sheet2!A:E,5,FALSE),0)</f>
        <v>0.32</v>
      </c>
      <c r="J281" s="31">
        <f t="shared" si="24"/>
        <v>0</v>
      </c>
      <c r="K281" s="3">
        <f t="shared" si="25"/>
        <v>0</v>
      </c>
    </row>
    <row r="282" spans="1:11" x14ac:dyDescent="0.2">
      <c r="A282" s="32"/>
      <c r="B282" s="42" t="s">
        <v>222</v>
      </c>
      <c r="C282" s="34">
        <f>IFERROR(VLOOKUP(B282,Sheet2!A:C,3,FALSE),0)</f>
        <v>10.25</v>
      </c>
      <c r="D282" s="35">
        <f>IFERROR(VLOOKUP(B282,Sheet2!A:E,4,FALSE),0)</f>
        <v>6.66</v>
      </c>
      <c r="E282" s="36"/>
      <c r="F282" s="37">
        <f t="shared" si="28"/>
        <v>0</v>
      </c>
      <c r="G282" s="38"/>
      <c r="H282" s="39" t="str">
        <f>IFERROR(VLOOKUP(B282,Sheet2!A:C,2,FALSE),0)</f>
        <v>1/4" MALE NPT  SAFETY QUICK COUPLER       30 CFM  TYPE M</v>
      </c>
      <c r="I282" s="30">
        <f>IFERROR(VLOOKUP(B282,Sheet2!A:E,5,FALSE),0)</f>
        <v>0.25</v>
      </c>
      <c r="J282" s="31">
        <f t="shared" si="24"/>
        <v>0</v>
      </c>
      <c r="K282" s="3">
        <f t="shared" si="25"/>
        <v>0</v>
      </c>
    </row>
    <row r="283" spans="1:11" x14ac:dyDescent="0.2">
      <c r="A283" s="32"/>
      <c r="B283" s="42" t="s">
        <v>223</v>
      </c>
      <c r="C283" s="34">
        <f>IFERROR(VLOOKUP(B283,Sheet2!A:C,3,FALSE),0)</f>
        <v>11.29</v>
      </c>
      <c r="D283" s="35">
        <f>IFERROR(VLOOKUP(B283,Sheet2!A:E,4,FALSE),0)</f>
        <v>7.34</v>
      </c>
      <c r="E283" s="36"/>
      <c r="F283" s="37">
        <f t="shared" si="28"/>
        <v>0</v>
      </c>
      <c r="G283" s="38"/>
      <c r="H283" s="39" t="str">
        <f>IFERROR(VLOOKUP(B283,Sheet2!A:C,2,FALSE),0)</f>
        <v>1/2" MALE NPT  SAFETY QUICK COUPLER    30 CFM  TYPE M</v>
      </c>
      <c r="I283" s="30">
        <f>IFERROR(VLOOKUP(B283,Sheet2!A:E,5,FALSE),0)</f>
        <v>0.32</v>
      </c>
      <c r="J283" s="31">
        <f t="shared" si="24"/>
        <v>0</v>
      </c>
      <c r="K283" s="3">
        <f t="shared" si="25"/>
        <v>0</v>
      </c>
    </row>
    <row r="284" spans="1:11" x14ac:dyDescent="0.2">
      <c r="A284" s="32"/>
      <c r="B284" s="42" t="s">
        <v>224</v>
      </c>
      <c r="C284" s="34">
        <f>IFERROR(VLOOKUP(B284,Sheet2!A:C,3,FALSE),0)</f>
        <v>5.74</v>
      </c>
      <c r="D284" s="35">
        <f>IFERROR(VLOOKUP(B284,Sheet2!A:E,4,FALSE),0)</f>
        <v>3.73</v>
      </c>
      <c r="E284" s="36"/>
      <c r="F284" s="37">
        <f t="shared" si="28"/>
        <v>0</v>
      </c>
      <c r="G284" s="38"/>
      <c r="H284" s="39" t="str">
        <f>IFERROR(VLOOKUP(B284,Sheet2!A:C,2,FALSE),0)</f>
        <v>QUICK COUPLER PLUG PACK,, 1/4 NPT (3) MALE AND (3) FEMALE 30CFM   M</v>
      </c>
      <c r="I284" s="30">
        <f>IFERROR(VLOOKUP(B284,Sheet2!A:E,5,FALSE),0)</f>
        <v>0.32</v>
      </c>
      <c r="J284" s="31">
        <f t="shared" si="24"/>
        <v>0</v>
      </c>
      <c r="K284" s="3">
        <f t="shared" si="25"/>
        <v>0</v>
      </c>
    </row>
    <row r="285" spans="1:11" x14ac:dyDescent="0.2">
      <c r="A285" s="32"/>
      <c r="B285" s="42"/>
      <c r="C285" s="34">
        <f>IFERROR(VLOOKUP(B285,Sheet2!A:C,3,FALSE),0)</f>
        <v>0</v>
      </c>
      <c r="D285" s="35">
        <f>IFERROR(VLOOKUP(B285,Sheet2!A:E,4,FALSE),0)</f>
        <v>0</v>
      </c>
      <c r="E285" s="36"/>
      <c r="F285" s="37">
        <f t="shared" si="28"/>
        <v>0</v>
      </c>
      <c r="G285" s="38"/>
      <c r="H285" s="39">
        <f>IFERROR(VLOOKUP(B285,Sheet2!A:C,2,FALSE),0)</f>
        <v>0</v>
      </c>
      <c r="I285" s="30">
        <f>IFERROR(VLOOKUP(B285,Sheet2!A:E,5,FALSE),0)</f>
        <v>0</v>
      </c>
      <c r="J285" s="31">
        <f t="shared" si="24"/>
        <v>0</v>
      </c>
      <c r="K285" s="3">
        <f t="shared" si="25"/>
        <v>0</v>
      </c>
    </row>
    <row r="286" spans="1:11" x14ac:dyDescent="0.2">
      <c r="A286" s="32"/>
      <c r="B286" s="42"/>
      <c r="C286" s="34">
        <f>IFERROR(VLOOKUP(B286,Sheet2!A:C,3,FALSE),0)</f>
        <v>0</v>
      </c>
      <c r="D286" s="35">
        <f>IFERROR(VLOOKUP(B286,Sheet2!A:E,4,FALSE),0)</f>
        <v>0</v>
      </c>
      <c r="E286" s="36"/>
      <c r="F286" s="37">
        <f t="shared" si="28"/>
        <v>0</v>
      </c>
      <c r="G286" s="38"/>
      <c r="H286" s="39">
        <f>IFERROR(VLOOKUP(B286,Sheet2!A:C,2,FALSE),0)</f>
        <v>0</v>
      </c>
      <c r="I286" s="30">
        <f>IFERROR(VLOOKUP(B286,Sheet2!A:E,5,FALSE),0)</f>
        <v>0</v>
      </c>
      <c r="J286" s="31">
        <f t="shared" si="24"/>
        <v>0</v>
      </c>
      <c r="K286" s="3">
        <f t="shared" si="25"/>
        <v>0</v>
      </c>
    </row>
    <row r="287" spans="1:11" x14ac:dyDescent="0.2">
      <c r="A287" s="32"/>
      <c r="B287" s="42" t="s">
        <v>225</v>
      </c>
      <c r="C287" s="34">
        <f>IFERROR(VLOOKUP(B287,Sheet2!A:C,3,FALSE),0)</f>
        <v>19.98</v>
      </c>
      <c r="D287" s="35">
        <f>IFERROR(VLOOKUP(B287,Sheet2!A:E,4,FALSE),0)</f>
        <v>12.99</v>
      </c>
      <c r="E287" s="36"/>
      <c r="F287" s="37">
        <f t="shared" si="28"/>
        <v>0</v>
      </c>
      <c r="G287" s="38"/>
      <c r="H287" s="39" t="str">
        <f>IFERROR(VLOOKUP(B287,Sheet2!A:C,2,FALSE),0)</f>
        <v>1/2" MALE NPT  SAFETY QUICK COUPLER   70 CFM  TYPE H</v>
      </c>
      <c r="I287" s="30">
        <f>IFERROR(VLOOKUP(B287,Sheet2!A:E,5,FALSE),0)</f>
        <v>0.38</v>
      </c>
      <c r="J287" s="31">
        <f t="shared" si="24"/>
        <v>0</v>
      </c>
      <c r="K287" s="3">
        <f t="shared" si="25"/>
        <v>0</v>
      </c>
    </row>
    <row r="288" spans="1:11" x14ac:dyDescent="0.2">
      <c r="A288" s="32"/>
      <c r="B288" s="163">
        <v>50715</v>
      </c>
      <c r="C288" s="34">
        <f>IFERROR(VLOOKUP(B288,Sheet2!A:C,3,FALSE),0)</f>
        <v>2.73</v>
      </c>
      <c r="D288" s="35">
        <f>IFERROR(VLOOKUP(B288,Sheet2!A:E,4,FALSE),0)</f>
        <v>1.77</v>
      </c>
      <c r="E288" s="36"/>
      <c r="F288" s="37">
        <f t="shared" si="28"/>
        <v>0</v>
      </c>
      <c r="G288" s="38"/>
      <c r="H288" s="39" t="str">
        <f>IFERROR(VLOOKUP(B288,Sheet2!A:C,2,FALSE),0)</f>
        <v>1/2" MALE NPT X 3/8" FEMALE NPT REDUCING BUSHING</v>
      </c>
      <c r="I288" s="30">
        <f>IFERROR(VLOOKUP(B288,Sheet2!A:E,5,FALSE),0)</f>
        <v>0.05</v>
      </c>
      <c r="J288" s="31">
        <f t="shared" si="24"/>
        <v>0</v>
      </c>
      <c r="K288" s="3">
        <f t="shared" si="25"/>
        <v>0</v>
      </c>
    </row>
    <row r="289" spans="1:11" ht="13.5" thickBot="1" x14ac:dyDescent="0.25">
      <c r="A289" s="43"/>
      <c r="B289" s="206">
        <v>50716</v>
      </c>
      <c r="C289" s="53">
        <f>IFERROR(VLOOKUP(B289,Sheet2!A:C,3,FALSE),0)</f>
        <v>3.76</v>
      </c>
      <c r="D289" s="54">
        <f>IFERROR(VLOOKUP(B289,Sheet2!A:E,4,FALSE),0)</f>
        <v>2.44</v>
      </c>
      <c r="E289" s="55"/>
      <c r="F289" s="56">
        <f t="shared" si="28"/>
        <v>0</v>
      </c>
      <c r="G289" s="57"/>
      <c r="H289" s="149" t="str">
        <f>IFERROR(VLOOKUP(B289,Sheet2!A:C,2,FALSE),0)</f>
        <v>1/2" MALE NPT X 1/4" FEMALE NPT REDUCING BUSHING</v>
      </c>
      <c r="I289" s="30">
        <f>IFERROR(VLOOKUP(B289,Sheet2!A:E,5,FALSE),0)</f>
        <v>0.08</v>
      </c>
      <c r="J289" s="31">
        <f t="shared" si="24"/>
        <v>0</v>
      </c>
      <c r="K289" s="3">
        <f t="shared" si="25"/>
        <v>0</v>
      </c>
    </row>
    <row r="290" spans="1:11" ht="13.5" thickBot="1" x14ac:dyDescent="0.25">
      <c r="A290" s="22"/>
      <c r="B290" s="228" t="s">
        <v>226</v>
      </c>
      <c r="C290" s="229"/>
      <c r="D290" s="229"/>
      <c r="E290" s="229"/>
      <c r="F290" s="229"/>
      <c r="G290" s="229"/>
      <c r="H290" s="230"/>
      <c r="I290" s="30">
        <f>IFERROR(VLOOKUP(B290,Sheet2!A:E,5,FALSE),0)</f>
        <v>0</v>
      </c>
      <c r="J290" s="31">
        <f t="shared" si="24"/>
        <v>0</v>
      </c>
      <c r="K290" s="3">
        <f t="shared" si="25"/>
        <v>0</v>
      </c>
    </row>
    <row r="291" spans="1:11" x14ac:dyDescent="0.2">
      <c r="A291" s="32"/>
      <c r="B291" s="46" t="s">
        <v>227</v>
      </c>
      <c r="C291" s="24">
        <f>IFERROR(VLOOKUP(B291,Sheet2!A:C,3,FALSE),0)</f>
        <v>64.78</v>
      </c>
      <c r="D291" s="25">
        <f>IFERROR(VLOOKUP(B291,Sheet2!A:E,4,FALSE),0)</f>
        <v>42.11</v>
      </c>
      <c r="E291" s="26"/>
      <c r="F291" s="27">
        <f t="shared" ref="F291:F324" si="29">D291*E291</f>
        <v>0</v>
      </c>
      <c r="G291" s="28" t="s">
        <v>20</v>
      </c>
      <c r="H291" s="88" t="str">
        <f>IFERROR(VLOOKUP(B291,Sheet2!A:C,2,FALSE),0)</f>
        <v>TOOL KIT: SPANNERS,DEBURR, CUTTER, SPRAY BOTTLE</v>
      </c>
      <c r="I291" s="30">
        <f>IFERROR(VLOOKUP(B291,Sheet2!A:E,5,FALSE),0)</f>
        <v>1.64</v>
      </c>
      <c r="J291" s="31">
        <f t="shared" si="24"/>
        <v>0</v>
      </c>
      <c r="K291" s="3">
        <f t="shared" si="25"/>
        <v>0</v>
      </c>
    </row>
    <row r="292" spans="1:11" x14ac:dyDescent="0.2">
      <c r="A292" s="32"/>
      <c r="B292" s="42" t="s">
        <v>228</v>
      </c>
      <c r="C292" s="34">
        <f>IFERROR(VLOOKUP(B292,Sheet2!A:C,3,FALSE),0)</f>
        <v>66.97</v>
      </c>
      <c r="D292" s="35">
        <f>IFERROR(VLOOKUP(B292,Sheet2!A:E,4,FALSE),0)</f>
        <v>43.53</v>
      </c>
      <c r="E292" s="36"/>
      <c r="F292" s="37">
        <f t="shared" si="29"/>
        <v>0</v>
      </c>
      <c r="G292" s="38" t="s">
        <v>22</v>
      </c>
      <c r="H292" s="108" t="str">
        <f>IFERROR(VLOOKUP(B292,Sheet2!A:C,2,FALSE),0)</f>
        <v>TOOL KIT: SPANNERS,DEBURR, CUTTER, SPRAY BOTTLE</v>
      </c>
      <c r="I292" s="30">
        <f>IFERROR(VLOOKUP(B292,Sheet2!A:E,5,FALSE),0)</f>
        <v>1.68</v>
      </c>
      <c r="J292" s="31">
        <f t="shared" si="24"/>
        <v>0</v>
      </c>
      <c r="K292" s="3">
        <f t="shared" si="25"/>
        <v>0</v>
      </c>
    </row>
    <row r="293" spans="1:11" x14ac:dyDescent="0.2">
      <c r="A293" s="32"/>
      <c r="B293" s="42" t="s">
        <v>229</v>
      </c>
      <c r="C293" s="34">
        <f>IFERROR(VLOOKUP(B293,Sheet2!A:C,3,FALSE),0)</f>
        <v>181.95</v>
      </c>
      <c r="D293" s="35">
        <f>IFERROR(VLOOKUP(B293,Sheet2!A:E,4,FALSE),0)</f>
        <v>118.27</v>
      </c>
      <c r="E293" s="36"/>
      <c r="F293" s="37">
        <f t="shared" si="29"/>
        <v>0</v>
      </c>
      <c r="G293" s="38" t="s">
        <v>24</v>
      </c>
      <c r="H293" s="108" t="str">
        <f>IFERROR(VLOOKUP(B293,Sheet2!A:C,2,FALSE),0)</f>
        <v>TOOL KIT: SPANNERS,DEBURR, CUTTER, SPRAY BOTTLE</v>
      </c>
      <c r="I293" s="30">
        <f>IFERROR(VLOOKUP(B293,Sheet2!A:E,5,FALSE),0)</f>
        <v>2</v>
      </c>
      <c r="J293" s="31">
        <f t="shared" si="24"/>
        <v>0</v>
      </c>
      <c r="K293" s="3">
        <f t="shared" si="25"/>
        <v>0</v>
      </c>
    </row>
    <row r="294" spans="1:11" x14ac:dyDescent="0.2">
      <c r="A294" s="32"/>
      <c r="B294" s="42" t="s">
        <v>230</v>
      </c>
      <c r="C294" s="34">
        <f>IFERROR(VLOOKUP(B294,Sheet2!A:C,3,FALSE),0)</f>
        <v>245.95</v>
      </c>
      <c r="D294" s="35">
        <f>IFERROR(VLOOKUP(B294,Sheet2!A:E,4,FALSE),0)</f>
        <v>159.87</v>
      </c>
      <c r="E294" s="36"/>
      <c r="F294" s="37">
        <f t="shared" si="29"/>
        <v>0</v>
      </c>
      <c r="G294" s="38" t="s">
        <v>26</v>
      </c>
      <c r="H294" s="108" t="str">
        <f>IFERROR(VLOOKUP(B294,Sheet2!A:C,2,FALSE),0)</f>
        <v>TOOL KIT: SPANNERS,DEBURR, CUTTER, SPRAY BOTTLE</v>
      </c>
      <c r="I294" s="30">
        <f>IFERROR(VLOOKUP(B294,Sheet2!A:E,5,FALSE),0)</f>
        <v>4.5999999999999996</v>
      </c>
      <c r="J294" s="31">
        <f t="shared" si="24"/>
        <v>0</v>
      </c>
      <c r="K294" s="3">
        <f t="shared" si="25"/>
        <v>0</v>
      </c>
    </row>
    <row r="295" spans="1:11" x14ac:dyDescent="0.2">
      <c r="A295" s="32"/>
      <c r="B295" s="42" t="s">
        <v>231</v>
      </c>
      <c r="C295" s="34">
        <f>IFERROR(VLOOKUP(B295,Sheet2!A:C,3,FALSE),0)</f>
        <v>746.77</v>
      </c>
      <c r="D295" s="35">
        <f>IFERROR(VLOOKUP(B295,Sheet2!A:E,4,FALSE),0)</f>
        <v>485.4</v>
      </c>
      <c r="E295" s="36"/>
      <c r="F295" s="37">
        <f t="shared" si="29"/>
        <v>0</v>
      </c>
      <c r="G295" s="38" t="s">
        <v>28</v>
      </c>
      <c r="H295" s="108" t="str">
        <f>IFERROR(VLOOKUP(B295,Sheet2!A:C,2,FALSE),0)</f>
        <v>TOOL KIT: SPANNERS,DEBURR, CUTTER, SPRAY BOTTLE</v>
      </c>
      <c r="I295" s="30">
        <f>IFERROR(VLOOKUP(B295,Sheet2!A:E,5,FALSE),0)</f>
        <v>7</v>
      </c>
      <c r="J295" s="31">
        <f t="shared" si="24"/>
        <v>0</v>
      </c>
      <c r="K295" s="3">
        <f t="shared" si="25"/>
        <v>0</v>
      </c>
    </row>
    <row r="296" spans="1:11" x14ac:dyDescent="0.2">
      <c r="A296" s="32"/>
      <c r="B296" s="42" t="s">
        <v>232</v>
      </c>
      <c r="C296" s="34">
        <f>IFERROR(VLOOKUP(B296,Sheet2!A:C,3,FALSE),0)</f>
        <v>6.5</v>
      </c>
      <c r="D296" s="35">
        <f>IFERROR(VLOOKUP(B296,Sheet2!A:E,4,FALSE),0)</f>
        <v>4.2300000000000004</v>
      </c>
      <c r="E296" s="36"/>
      <c r="F296" s="37">
        <f t="shared" si="29"/>
        <v>0</v>
      </c>
      <c r="G296" s="38" t="s">
        <v>20</v>
      </c>
      <c r="H296" s="108" t="str">
        <f>IFERROR(VLOOKUP(B296,Sheet2!A:C,2,FALSE),0)</f>
        <v>SPANNER WRENCH, 2 REQUIRED</v>
      </c>
      <c r="I296" s="30">
        <f>IFERROR(VLOOKUP(B296,Sheet2!A:E,5,FALSE),0)</f>
        <v>7.0000000000000007E-2</v>
      </c>
      <c r="J296" s="31">
        <f t="shared" si="24"/>
        <v>0</v>
      </c>
      <c r="K296" s="3">
        <f t="shared" si="25"/>
        <v>0</v>
      </c>
    </row>
    <row r="297" spans="1:11" x14ac:dyDescent="0.2">
      <c r="A297" s="32"/>
      <c r="B297" s="42" t="s">
        <v>233</v>
      </c>
      <c r="C297" s="34">
        <f>IFERROR(VLOOKUP(B297,Sheet2!A:C,3,FALSE),0)</f>
        <v>7.5</v>
      </c>
      <c r="D297" s="35">
        <f>IFERROR(VLOOKUP(B297,Sheet2!A:E,4,FALSE),0)</f>
        <v>4.88</v>
      </c>
      <c r="E297" s="36"/>
      <c r="F297" s="37">
        <f t="shared" si="29"/>
        <v>0</v>
      </c>
      <c r="G297" s="38" t="s">
        <v>22</v>
      </c>
      <c r="H297" s="108" t="str">
        <f>IFERROR(VLOOKUP(B297,Sheet2!A:C,2,FALSE),0)</f>
        <v>SPANNER WRENCH, 2 REQUIRED</v>
      </c>
      <c r="I297" s="30">
        <f>IFERROR(VLOOKUP(B297,Sheet2!A:E,5,FALSE),0)</f>
        <v>0.1</v>
      </c>
      <c r="J297" s="31">
        <f t="shared" si="24"/>
        <v>0</v>
      </c>
      <c r="K297" s="3">
        <f t="shared" si="25"/>
        <v>0</v>
      </c>
    </row>
    <row r="298" spans="1:11" x14ac:dyDescent="0.2">
      <c r="A298" s="32"/>
      <c r="B298" s="42" t="s">
        <v>234</v>
      </c>
      <c r="C298" s="34">
        <f>IFERROR(VLOOKUP(B298,Sheet2!A:C,3,FALSE),0)</f>
        <v>13.5</v>
      </c>
      <c r="D298" s="35">
        <f>IFERROR(VLOOKUP(B298,Sheet2!A:E,4,FALSE),0)</f>
        <v>8.7799999999999994</v>
      </c>
      <c r="E298" s="36"/>
      <c r="F298" s="37">
        <f t="shared" si="29"/>
        <v>0</v>
      </c>
      <c r="G298" s="38" t="s">
        <v>24</v>
      </c>
      <c r="H298" s="108" t="str">
        <f>IFERROR(VLOOKUP(B298,Sheet2!A:C,2,FALSE),0)</f>
        <v>SPANNER WRENCH, 2 REQUIRED</v>
      </c>
      <c r="I298" s="30">
        <f>IFERROR(VLOOKUP(B298,Sheet2!A:E,5,FALSE),0)</f>
        <v>0.18</v>
      </c>
      <c r="J298" s="31">
        <f t="shared" si="24"/>
        <v>0</v>
      </c>
      <c r="K298" s="3">
        <f t="shared" si="25"/>
        <v>0</v>
      </c>
    </row>
    <row r="299" spans="1:11" x14ac:dyDescent="0.2">
      <c r="A299" s="150"/>
      <c r="B299" s="42" t="s">
        <v>235</v>
      </c>
      <c r="C299" s="34">
        <f>IFERROR(VLOOKUP(B299,Sheet2!A:C,3,FALSE),0)</f>
        <v>59.95</v>
      </c>
      <c r="D299" s="35">
        <f>IFERROR(VLOOKUP(B299,Sheet2!A:E,4,FALSE),0)</f>
        <v>38.97</v>
      </c>
      <c r="E299" s="36"/>
      <c r="F299" s="37">
        <f t="shared" si="29"/>
        <v>0</v>
      </c>
      <c r="G299" s="38" t="s">
        <v>26</v>
      </c>
      <c r="H299" s="108" t="str">
        <f>IFERROR(VLOOKUP(B299,Sheet2!A:C,2,FALSE),0)</f>
        <v>SPANNER WRENCH, 2 REQUIRED</v>
      </c>
      <c r="I299" s="30">
        <f>IFERROR(VLOOKUP(B299,Sheet2!A:E,5,FALSE),0)</f>
        <v>0.91</v>
      </c>
      <c r="J299" s="31">
        <f t="shared" si="24"/>
        <v>0</v>
      </c>
      <c r="K299" s="3">
        <f t="shared" si="25"/>
        <v>0</v>
      </c>
    </row>
    <row r="300" spans="1:11" x14ac:dyDescent="0.2">
      <c r="A300" s="150"/>
      <c r="B300" s="42" t="s">
        <v>236</v>
      </c>
      <c r="C300" s="40">
        <f>IFERROR(VLOOKUP(B300,Sheet2!A:C,3,FALSE),0)</f>
        <v>109.5</v>
      </c>
      <c r="D300" s="41">
        <f>IFERROR(VLOOKUP(B300,Sheet2!A:E,4,FALSE),0)</f>
        <v>71.180000000000007</v>
      </c>
      <c r="E300" s="36"/>
      <c r="F300" s="37">
        <f t="shared" si="29"/>
        <v>0</v>
      </c>
      <c r="G300" s="38" t="s">
        <v>28</v>
      </c>
      <c r="H300" s="108" t="str">
        <f>IFERROR(VLOOKUP(B300,Sheet2!A:C,2,FALSE),0)</f>
        <v>SPANNER WRENCH, 2 REQUIRED</v>
      </c>
      <c r="I300" s="30">
        <f>IFERROR(VLOOKUP(B300,Sheet2!A:E,5,FALSE),0)</f>
        <v>2.1</v>
      </c>
      <c r="J300" s="31">
        <f t="shared" si="24"/>
        <v>0</v>
      </c>
      <c r="K300" s="3">
        <f t="shared" si="25"/>
        <v>0</v>
      </c>
    </row>
    <row r="301" spans="1:11" x14ac:dyDescent="0.2">
      <c r="A301" s="150" t="s">
        <v>237</v>
      </c>
      <c r="B301" s="42" t="s">
        <v>238</v>
      </c>
      <c r="C301" s="34">
        <f>IFERROR(VLOOKUP(B301,Sheet2!A:C,3,FALSE),0)</f>
        <v>20.74</v>
      </c>
      <c r="D301" s="35">
        <f>IFERROR(VLOOKUP(B301,Sheet2!A:E,4,FALSE),0)</f>
        <v>13.48</v>
      </c>
      <c r="E301" s="36"/>
      <c r="F301" s="37">
        <f t="shared" si="29"/>
        <v>0</v>
      </c>
      <c r="G301" s="38"/>
      <c r="H301" s="108" t="str">
        <f>IFERROR(VLOOKUP(B301,Sheet2!A:C,2,FALSE),0)</f>
        <v>PIPE DEBURRING TOOL 3/4" AND 1"</v>
      </c>
      <c r="I301" s="30">
        <f>IFERROR(VLOOKUP(B301,Sheet2!A:E,5,FALSE),0)</f>
        <v>0.14000000000000001</v>
      </c>
      <c r="J301" s="31">
        <f t="shared" si="24"/>
        <v>0</v>
      </c>
      <c r="K301" s="3">
        <f t="shared" si="25"/>
        <v>0</v>
      </c>
    </row>
    <row r="302" spans="1:11" x14ac:dyDescent="0.2">
      <c r="A302" s="150"/>
      <c r="B302" s="42" t="s">
        <v>239</v>
      </c>
      <c r="C302" s="34">
        <f>IFERROR(VLOOKUP(B302,Sheet2!A:C,3,FALSE),0)</f>
        <v>96.57</v>
      </c>
      <c r="D302" s="35">
        <f>IFERROR(VLOOKUP(B302,Sheet2!A:E,4,FALSE),0)</f>
        <v>62.77</v>
      </c>
      <c r="E302" s="36"/>
      <c r="F302" s="37">
        <f t="shared" si="29"/>
        <v>0</v>
      </c>
      <c r="G302" s="38"/>
      <c r="H302" s="108" t="str">
        <f>IFERROR(VLOOKUP(B302,Sheet2!A:C,2,FALSE),0)</f>
        <v>PIPE DEBURRING TOOL 3/4" THRU 2"</v>
      </c>
      <c r="I302" s="30">
        <f>IFERROR(VLOOKUP(B302,Sheet2!A:E,5,FALSE),0)</f>
        <v>1</v>
      </c>
      <c r="J302" s="31">
        <f t="shared" si="24"/>
        <v>0</v>
      </c>
      <c r="K302" s="3">
        <f t="shared" si="25"/>
        <v>0</v>
      </c>
    </row>
    <row r="303" spans="1:11" x14ac:dyDescent="0.2">
      <c r="A303" s="150"/>
      <c r="B303" s="42" t="s">
        <v>240</v>
      </c>
      <c r="C303" s="34">
        <f>IFERROR(VLOOKUP(B303,Sheet2!A:C,3,FALSE),0)</f>
        <v>386.82</v>
      </c>
      <c r="D303" s="35">
        <f>IFERROR(VLOOKUP(B303,Sheet2!A:E,4,FALSE),0)</f>
        <v>251.43</v>
      </c>
      <c r="E303" s="36"/>
      <c r="F303" s="37">
        <f t="shared" si="29"/>
        <v>0</v>
      </c>
      <c r="G303" s="38"/>
      <c r="H303" s="108" t="str">
        <f>IFERROR(VLOOKUP(B303,Sheet2!A:C,2,FALSE),0)</f>
        <v>PIPE DEBURRING TOOL 3"   ELECT DRILL REQUIRED</v>
      </c>
      <c r="I303" s="30">
        <f>IFERROR(VLOOKUP(B303,Sheet2!A:E,5,FALSE),0)</f>
        <v>1.2</v>
      </c>
      <c r="J303" s="31">
        <f t="shared" si="24"/>
        <v>0</v>
      </c>
      <c r="K303" s="3">
        <f t="shared" si="25"/>
        <v>0</v>
      </c>
    </row>
    <row r="304" spans="1:11" x14ac:dyDescent="0.2">
      <c r="A304" s="150"/>
      <c r="B304" s="42" t="s">
        <v>241</v>
      </c>
      <c r="C304" s="34">
        <f>IFERROR(VLOOKUP(B304,Sheet2!A:C,3,FALSE),0)</f>
        <v>41.75</v>
      </c>
      <c r="D304" s="35">
        <f>IFERROR(VLOOKUP(B304,Sheet2!A:E,4,FALSE),0)</f>
        <v>27.14</v>
      </c>
      <c r="E304" s="36"/>
      <c r="F304" s="37">
        <f t="shared" si="29"/>
        <v>0</v>
      </c>
      <c r="G304" s="38"/>
      <c r="H304" s="108" t="str">
        <f>IFERROR(VLOOKUP(B304,Sheet2!A:C,2,FALSE),0)</f>
        <v>PIPE CUTTER 3/4" THRU 2"</v>
      </c>
      <c r="I304" s="30">
        <f>IFERROR(VLOOKUP(B304,Sheet2!A:E,5,FALSE),0)</f>
        <v>1.19</v>
      </c>
      <c r="J304" s="31">
        <f t="shared" si="24"/>
        <v>0</v>
      </c>
      <c r="K304" s="3">
        <f t="shared" si="25"/>
        <v>0</v>
      </c>
    </row>
    <row r="305" spans="1:11" x14ac:dyDescent="0.2">
      <c r="A305" s="150"/>
      <c r="B305" s="42" t="s">
        <v>242</v>
      </c>
      <c r="C305" s="34">
        <f>IFERROR(VLOOKUP(B305,Sheet2!A:C,3,FALSE),0)</f>
        <v>225.78</v>
      </c>
      <c r="D305" s="35">
        <f>IFERROR(VLOOKUP(B305,Sheet2!A:E,4,FALSE),0)</f>
        <v>146.76</v>
      </c>
      <c r="E305" s="36"/>
      <c r="F305" s="37">
        <f t="shared" si="29"/>
        <v>0</v>
      </c>
      <c r="G305" s="38"/>
      <c r="H305" s="108" t="str">
        <f>IFERROR(VLOOKUP(B305,Sheet2!A:C,2,FALSE),0)</f>
        <v>PIPE CUTTER 2" THRU 3"</v>
      </c>
      <c r="I305" s="30">
        <f>IFERROR(VLOOKUP(B305,Sheet2!A:E,5,FALSE),0)</f>
        <v>3.5</v>
      </c>
      <c r="J305" s="31">
        <f t="shared" si="24"/>
        <v>0</v>
      </c>
      <c r="K305" s="3">
        <f t="shared" si="25"/>
        <v>0</v>
      </c>
    </row>
    <row r="306" spans="1:11" ht="13.5" thickBot="1" x14ac:dyDescent="0.25">
      <c r="A306" s="151"/>
      <c r="B306" s="52" t="s">
        <v>243</v>
      </c>
      <c r="C306" s="53">
        <f>IFERROR(VLOOKUP(B306,Sheet2!A:C,3,FALSE),0)</f>
        <v>10.99</v>
      </c>
      <c r="D306" s="54">
        <f>IFERROR(VLOOKUP(B306,Sheet2!A:E,4,FALSE),0)</f>
        <v>7.14</v>
      </c>
      <c r="E306" s="55"/>
      <c r="F306" s="56">
        <f t="shared" si="29"/>
        <v>0</v>
      </c>
      <c r="G306" s="57"/>
      <c r="H306" s="109" t="str">
        <f>IFERROR(VLOOKUP(B306,Sheet2!A:C,2,FALSE),0)</f>
        <v>SPRAY BOTTLE</v>
      </c>
      <c r="I306" s="30">
        <f>IFERROR(VLOOKUP(B306,Sheet2!A:E,5,FALSE),0)</f>
        <v>0.2</v>
      </c>
      <c r="J306" s="31">
        <f t="shared" si="24"/>
        <v>0</v>
      </c>
      <c r="K306" s="3">
        <f t="shared" si="25"/>
        <v>0</v>
      </c>
    </row>
    <row r="307" spans="1:11" x14ac:dyDescent="0.2">
      <c r="A307" s="152"/>
      <c r="B307" s="46" t="s">
        <v>244</v>
      </c>
      <c r="C307" s="24">
        <f>IFERROR(VLOOKUP(B307,Sheet2!A:C,3,FALSE),0)</f>
        <v>26.19</v>
      </c>
      <c r="D307" s="25">
        <f>IFERROR(VLOOKUP(B307,Sheet2!A:E,4,FALSE),0)</f>
        <v>17.02</v>
      </c>
      <c r="E307" s="26"/>
      <c r="F307" s="27">
        <f t="shared" si="29"/>
        <v>0</v>
      </c>
      <c r="G307" s="28"/>
      <c r="H307" s="88" t="str">
        <f>IFERROR(VLOOKUP(B307,Sheet2!A:C,2,FALSE),0)</f>
        <v>SADDLE DROP DRILL BIT - 1" MAIN PIPE (9/16 DIAM)</v>
      </c>
      <c r="I307" s="30">
        <f>IFERROR(VLOOKUP(B307,Sheet2!A:E,5,FALSE),0)</f>
        <v>0.2</v>
      </c>
      <c r="J307" s="31">
        <f t="shared" si="24"/>
        <v>0</v>
      </c>
      <c r="K307" s="3">
        <f t="shared" si="25"/>
        <v>0</v>
      </c>
    </row>
    <row r="308" spans="1:11" x14ac:dyDescent="0.2">
      <c r="A308" s="150"/>
      <c r="B308" s="42" t="s">
        <v>245</v>
      </c>
      <c r="C308" s="34">
        <f>IFERROR(VLOOKUP(B308,Sheet2!A:C,3,FALSE),0)</f>
        <v>25.6</v>
      </c>
      <c r="D308" s="35">
        <f>IFERROR(VLOOKUP(B308,Sheet2!A:E,4,FALSE),0)</f>
        <v>16.64</v>
      </c>
      <c r="E308" s="36"/>
      <c r="F308" s="37">
        <f t="shared" si="29"/>
        <v>0</v>
      </c>
      <c r="G308" s="38"/>
      <c r="H308" s="108" t="str">
        <f>IFERROR(VLOOKUP(B308,Sheet2!A:C,2,FALSE),0)</f>
        <v>SADDLE DROP DRILL BIT - 1-1/2", 2", 3" MAIN PIPE (3/4 DIAM)</v>
      </c>
      <c r="I308" s="30">
        <f>IFERROR(VLOOKUP(B308,Sheet2!A:E,5,FALSE),0)</f>
        <v>0.2</v>
      </c>
      <c r="J308" s="31">
        <f t="shared" si="24"/>
        <v>0</v>
      </c>
      <c r="K308" s="3">
        <f t="shared" si="25"/>
        <v>0</v>
      </c>
    </row>
    <row r="309" spans="1:11" ht="13.5" thickBot="1" x14ac:dyDescent="0.25">
      <c r="A309" s="151"/>
      <c r="B309" s="52" t="s">
        <v>246</v>
      </c>
      <c r="C309" s="53">
        <f>IFERROR(VLOOKUP(B309,Sheet2!A:C,3,FALSE),0)</f>
        <v>28.61</v>
      </c>
      <c r="D309" s="54">
        <f>IFERROR(VLOOKUP(B309,Sheet2!A:E,4,FALSE),0)</f>
        <v>18.600000000000001</v>
      </c>
      <c r="E309" s="55"/>
      <c r="F309" s="56">
        <f t="shared" si="29"/>
        <v>0</v>
      </c>
      <c r="G309" s="57"/>
      <c r="H309" s="153" t="str">
        <f>IFERROR(VLOOKUP(B309,Sheet2!A:C,2,FALSE),0)</f>
        <v>SADDLE DROP DRILL BIT - 4", 6" MAIN PIPE (15/16" DIAM)</v>
      </c>
      <c r="I309" s="30">
        <f>IFERROR(VLOOKUP(B309,Sheet2!A:E,5,FALSE),0)</f>
        <v>0.3</v>
      </c>
      <c r="J309" s="31">
        <f t="shared" si="24"/>
        <v>0</v>
      </c>
      <c r="K309" s="3">
        <f t="shared" si="25"/>
        <v>0</v>
      </c>
    </row>
    <row r="310" spans="1:11" x14ac:dyDescent="0.2">
      <c r="A310" s="152"/>
      <c r="B310" s="46"/>
      <c r="C310" s="24">
        <f>IFERROR(VLOOKUP(B310,Sheet2!A:C,3,FALSE),0)</f>
        <v>0</v>
      </c>
      <c r="D310" s="25">
        <f>IFERROR(VLOOKUP(B310,Sheet2!A:E,4,FALSE),0)</f>
        <v>0</v>
      </c>
      <c r="E310" s="26"/>
      <c r="F310" s="27">
        <f t="shared" si="29"/>
        <v>0</v>
      </c>
      <c r="G310" s="28"/>
      <c r="H310" s="88">
        <f>IFERROR(VLOOKUP(B310,Sheet2!A:C,2,FALSE),0)</f>
        <v>0</v>
      </c>
      <c r="I310" s="30">
        <f>IFERROR(VLOOKUP(B310,Sheet2!A:E,5,FALSE),0)</f>
        <v>0</v>
      </c>
      <c r="J310" s="31">
        <f t="shared" si="24"/>
        <v>0</v>
      </c>
      <c r="K310" s="3">
        <f t="shared" si="25"/>
        <v>0</v>
      </c>
    </row>
    <row r="311" spans="1:11" x14ac:dyDescent="0.2">
      <c r="A311" s="150"/>
      <c r="B311" s="42" t="s">
        <v>247</v>
      </c>
      <c r="C311" s="34">
        <f>IFERROR(VLOOKUP(B311,Sheet2!A:C,3,FALSE),0)</f>
        <v>334.19</v>
      </c>
      <c r="D311" s="35">
        <f>IFERROR(VLOOKUP(B311,Sheet2!A:E,4,FALSE),0)</f>
        <v>217.22</v>
      </c>
      <c r="E311" s="36"/>
      <c r="F311" s="37">
        <f t="shared" si="29"/>
        <v>0</v>
      </c>
      <c r="G311" s="38"/>
      <c r="H311" s="108" t="str">
        <f>IFERROR(VLOOKUP(B311,Sheet2!A:C,2,FALSE),0)</f>
        <v>MANUAL PIPE CUTTER 4" THRU 6"</v>
      </c>
      <c r="I311" s="30">
        <f>IFERROR(VLOOKUP(B311,Sheet2!A:E,5,FALSE),0)</f>
        <v>4.3</v>
      </c>
      <c r="J311" s="31">
        <f t="shared" si="24"/>
        <v>0</v>
      </c>
      <c r="K311" s="3">
        <f t="shared" si="25"/>
        <v>0</v>
      </c>
    </row>
    <row r="312" spans="1:11" x14ac:dyDescent="0.2">
      <c r="A312" s="150"/>
      <c r="B312" s="42"/>
      <c r="C312" s="34">
        <f>IFERROR(VLOOKUP(B312,Sheet2!A:C,3,FALSE),0)</f>
        <v>0</v>
      </c>
      <c r="D312" s="35">
        <f>IFERROR(VLOOKUP(B312,Sheet2!A:E,4,FALSE),0)</f>
        <v>0</v>
      </c>
      <c r="E312" s="36"/>
      <c r="F312" s="37">
        <f t="shared" si="29"/>
        <v>0</v>
      </c>
      <c r="G312" s="38"/>
      <c r="H312" s="108">
        <f>IFERROR(VLOOKUP(B312,Sheet2!A:C,2,FALSE),0)</f>
        <v>0</v>
      </c>
      <c r="I312" s="30">
        <f>IFERROR(VLOOKUP(B312,Sheet2!A:E,5,FALSE),0)</f>
        <v>0</v>
      </c>
      <c r="J312" s="31">
        <f t="shared" si="24"/>
        <v>0</v>
      </c>
      <c r="K312" s="3">
        <f t="shared" si="25"/>
        <v>0</v>
      </c>
    </row>
    <row r="313" spans="1:11" x14ac:dyDescent="0.2">
      <c r="A313" s="150"/>
      <c r="B313" s="42"/>
      <c r="C313" s="34">
        <f>IFERROR(VLOOKUP(B313,Sheet2!A:C,3,FALSE),0)</f>
        <v>0</v>
      </c>
      <c r="D313" s="35">
        <f>IFERROR(VLOOKUP(B313,Sheet2!A:E,4,FALSE),0)</f>
        <v>0</v>
      </c>
      <c r="E313" s="36"/>
      <c r="F313" s="37">
        <f t="shared" si="29"/>
        <v>0</v>
      </c>
      <c r="G313" s="38"/>
      <c r="H313" s="108">
        <f>IFERROR(VLOOKUP(B313,Sheet2!A:C,2,FALSE),0)</f>
        <v>0</v>
      </c>
      <c r="I313" s="30">
        <f>IFERROR(VLOOKUP(B313,Sheet2!A:E,5,FALSE),0)</f>
        <v>0</v>
      </c>
      <c r="J313" s="31">
        <f t="shared" si="24"/>
        <v>0</v>
      </c>
      <c r="K313" s="3">
        <f t="shared" si="25"/>
        <v>0</v>
      </c>
    </row>
    <row r="314" spans="1:11" x14ac:dyDescent="0.2">
      <c r="A314" s="150"/>
      <c r="B314" s="42"/>
      <c r="C314" s="34">
        <f>IFERROR(VLOOKUP(B314,Sheet2!A:C,3,FALSE),0)</f>
        <v>0</v>
      </c>
      <c r="D314" s="35">
        <f>IFERROR(VLOOKUP(B314,Sheet2!A:E,4,FALSE),0)</f>
        <v>0</v>
      </c>
      <c r="E314" s="36"/>
      <c r="F314" s="37">
        <f t="shared" si="29"/>
        <v>0</v>
      </c>
      <c r="G314" s="38"/>
      <c r="H314" s="108">
        <f>IFERROR(VLOOKUP(B314,Sheet2!A:C,2,FALSE),0)</f>
        <v>0</v>
      </c>
      <c r="I314" s="30">
        <f>IFERROR(VLOOKUP(B314,Sheet2!A:E,5,FALSE),0)</f>
        <v>0</v>
      </c>
      <c r="J314" s="31">
        <f t="shared" si="24"/>
        <v>0</v>
      </c>
      <c r="K314" s="3">
        <f t="shared" si="25"/>
        <v>0</v>
      </c>
    </row>
    <row r="315" spans="1:11" x14ac:dyDescent="0.2">
      <c r="A315" s="150"/>
      <c r="B315" s="42"/>
      <c r="C315" s="34">
        <f>IFERROR(VLOOKUP(B315,Sheet2!A:C,3,FALSE),0)</f>
        <v>0</v>
      </c>
      <c r="D315" s="35">
        <f>IFERROR(VLOOKUP(B315,Sheet2!A:E,4,FALSE),0)</f>
        <v>0</v>
      </c>
      <c r="E315" s="36"/>
      <c r="F315" s="37">
        <f t="shared" si="29"/>
        <v>0</v>
      </c>
      <c r="G315" s="38"/>
      <c r="H315" s="108">
        <f>IFERROR(VLOOKUP(B315,Sheet2!A:C,2,FALSE),0)</f>
        <v>0</v>
      </c>
      <c r="I315" s="30">
        <f>IFERROR(VLOOKUP(B315,Sheet2!A:E,5,FALSE),0)</f>
        <v>0</v>
      </c>
      <c r="J315" s="31">
        <f t="shared" si="24"/>
        <v>0</v>
      </c>
      <c r="K315" s="3">
        <f t="shared" si="25"/>
        <v>0</v>
      </c>
    </row>
    <row r="316" spans="1:11" x14ac:dyDescent="0.2">
      <c r="A316" s="150"/>
      <c r="B316" s="42" t="s">
        <v>248</v>
      </c>
      <c r="C316" s="40">
        <f>IFERROR(VLOOKUP(B316,Sheet2!A:C,3,FALSE),0)</f>
        <v>544.66999999999996</v>
      </c>
      <c r="D316" s="41">
        <f>IFERROR(VLOOKUP(B316,Sheet2!A:E,4,FALSE),0)</f>
        <v>354.04</v>
      </c>
      <c r="E316" s="36"/>
      <c r="F316" s="37">
        <f t="shared" si="29"/>
        <v>0</v>
      </c>
      <c r="G316" s="38" t="s">
        <v>37</v>
      </c>
      <c r="H316" s="108" t="str">
        <f>IFERROR(VLOOKUP(B316,Sheet2!A:C,2,FALSE),0)</f>
        <v>PIPE DEBURRING TOOL / PIPE MARKER  4"   ELECT DRILL REQUIRED</v>
      </c>
      <c r="I316" s="30">
        <f>IFERROR(VLOOKUP(B316,Sheet2!A:E,5,FALSE),0)</f>
        <v>0.94</v>
      </c>
      <c r="J316" s="31">
        <f t="shared" si="24"/>
        <v>0</v>
      </c>
      <c r="K316" s="3">
        <f t="shared" si="25"/>
        <v>0</v>
      </c>
    </row>
    <row r="317" spans="1:11" x14ac:dyDescent="0.2">
      <c r="A317" s="150"/>
      <c r="B317" s="42" t="s">
        <v>249</v>
      </c>
      <c r="C317" s="40">
        <f>IFERROR(VLOOKUP(B317,Sheet2!A:C,3,FALSE),0)</f>
        <v>766.67</v>
      </c>
      <c r="D317" s="41">
        <f>IFERROR(VLOOKUP(B317,Sheet2!A:E,4,FALSE),0)</f>
        <v>498.34</v>
      </c>
      <c r="E317" s="36"/>
      <c r="F317" s="37">
        <f t="shared" si="29"/>
        <v>0</v>
      </c>
      <c r="G317" s="38" t="s">
        <v>39</v>
      </c>
      <c r="H317" s="108" t="str">
        <f>IFERROR(VLOOKUP(B317,Sheet2!A:C,2,FALSE),0)</f>
        <v>PIPE DEBURRING TOOL / PIPE MARKER  6"   ELECT DRILL REQUIRED</v>
      </c>
      <c r="I317" s="30">
        <f>IFERROR(VLOOKUP(B317,Sheet2!A:E,5,FALSE),0)</f>
        <v>1.6</v>
      </c>
      <c r="J317" s="31">
        <f t="shared" si="24"/>
        <v>0</v>
      </c>
      <c r="K317" s="3">
        <f t="shared" si="25"/>
        <v>0</v>
      </c>
    </row>
    <row r="318" spans="1:11" x14ac:dyDescent="0.2">
      <c r="A318" s="150"/>
      <c r="B318" s="42"/>
      <c r="C318" s="34">
        <f>IFERROR(VLOOKUP(B318,Sheet2!A:C,3,FALSE),0)</f>
        <v>0</v>
      </c>
      <c r="D318" s="35">
        <f>IFERROR(VLOOKUP(B318,Sheet2!A:E,4,FALSE),0)</f>
        <v>0</v>
      </c>
      <c r="E318" s="36"/>
      <c r="F318" s="37">
        <f t="shared" si="29"/>
        <v>0</v>
      </c>
      <c r="G318" s="38"/>
      <c r="H318" s="108">
        <f>IFERROR(VLOOKUP(B318,Sheet2!A:C,2,FALSE),0)</f>
        <v>0</v>
      </c>
      <c r="I318" s="30">
        <f>IFERROR(VLOOKUP(B318,Sheet2!A:E,5,FALSE),0)</f>
        <v>0</v>
      </c>
      <c r="J318" s="31">
        <f t="shared" si="24"/>
        <v>0</v>
      </c>
      <c r="K318" s="3">
        <f t="shared" si="25"/>
        <v>0</v>
      </c>
    </row>
    <row r="319" spans="1:11" x14ac:dyDescent="0.2">
      <c r="A319" s="150"/>
      <c r="B319" s="42"/>
      <c r="C319" s="34">
        <f>IFERROR(VLOOKUP(B319,Sheet2!A:C,3,FALSE),0)</f>
        <v>0</v>
      </c>
      <c r="D319" s="35">
        <f>IFERROR(VLOOKUP(B319,Sheet2!A:E,4,FALSE),0)</f>
        <v>0</v>
      </c>
      <c r="E319" s="36"/>
      <c r="F319" s="37">
        <f t="shared" si="29"/>
        <v>0</v>
      </c>
      <c r="G319" s="38"/>
      <c r="H319" s="108">
        <f>IFERROR(VLOOKUP(B319,Sheet2!A:C,2,FALSE),0)</f>
        <v>0</v>
      </c>
      <c r="I319" s="30">
        <f>IFERROR(VLOOKUP(B319,Sheet2!A:E,5,FALSE),0)</f>
        <v>0</v>
      </c>
      <c r="J319" s="31">
        <f t="shared" si="24"/>
        <v>0</v>
      </c>
      <c r="K319" s="3">
        <f t="shared" si="25"/>
        <v>0</v>
      </c>
    </row>
    <row r="320" spans="1:11" x14ac:dyDescent="0.2">
      <c r="A320" s="150"/>
      <c r="B320" s="42" t="s">
        <v>250</v>
      </c>
      <c r="C320" s="34">
        <f>IFERROR(VLOOKUP(B320,Sheet2!A:C,3,FALSE),0)</f>
        <v>3150</v>
      </c>
      <c r="D320" s="35">
        <f>IFERROR(VLOOKUP(B320,Sheet2!A:E,4,FALSE),0)</f>
        <v>2047.5</v>
      </c>
      <c r="E320" s="36"/>
      <c r="F320" s="37">
        <f t="shared" si="29"/>
        <v>0</v>
      </c>
      <c r="G320" s="38"/>
      <c r="H320" s="108" t="str">
        <f>IFERROR(VLOOKUP(B320,Sheet2!A:C,2,FALSE),0)</f>
        <v>REMS AKKU PRESS CORDLESS LUGGING TOOL  3/4"-2" FITTINGS</v>
      </c>
      <c r="I320" s="30">
        <f>IFERROR(VLOOKUP(B320,Sheet2!A:E,5,FALSE),0)</f>
        <v>19</v>
      </c>
      <c r="J320" s="31">
        <f t="shared" si="24"/>
        <v>0</v>
      </c>
      <c r="K320" s="3">
        <f t="shared" si="25"/>
        <v>0</v>
      </c>
    </row>
    <row r="321" spans="1:11" x14ac:dyDescent="0.2">
      <c r="A321" s="150"/>
      <c r="B321" s="42"/>
      <c r="C321" s="34">
        <f>IFERROR(VLOOKUP(B321,Sheet2!A:C,3,FALSE),0)</f>
        <v>0</v>
      </c>
      <c r="D321" s="35">
        <f>IFERROR(VLOOKUP(B321,Sheet2!A:E,4,FALSE),0)</f>
        <v>0</v>
      </c>
      <c r="E321" s="36"/>
      <c r="F321" s="37">
        <f t="shared" si="29"/>
        <v>0</v>
      </c>
      <c r="G321" s="38"/>
      <c r="H321" s="108">
        <f>IFERROR(VLOOKUP(B321,Sheet2!A:C,2,FALSE),0)</f>
        <v>0</v>
      </c>
      <c r="I321" s="30">
        <f>IFERROR(VLOOKUP(B321,Sheet2!A:E,5,FALSE),0)</f>
        <v>0</v>
      </c>
      <c r="J321" s="31">
        <f t="shared" si="24"/>
        <v>0</v>
      </c>
      <c r="K321" s="3">
        <f t="shared" si="25"/>
        <v>0</v>
      </c>
    </row>
    <row r="322" spans="1:11" x14ac:dyDescent="0.2">
      <c r="A322" s="150"/>
      <c r="B322" s="42"/>
      <c r="C322" s="34">
        <f>IFERROR(VLOOKUP(B322,Sheet2!A:C,3,FALSE),0)</f>
        <v>0</v>
      </c>
      <c r="D322" s="35">
        <f>IFERROR(VLOOKUP(B322,Sheet2!A:E,4,FALSE),0)</f>
        <v>0</v>
      </c>
      <c r="E322" s="36"/>
      <c r="F322" s="37">
        <f t="shared" si="29"/>
        <v>0</v>
      </c>
      <c r="G322" s="38"/>
      <c r="H322" s="108">
        <f>IFERROR(VLOOKUP(B322,Sheet2!A:C,2,FALSE),0)</f>
        <v>0</v>
      </c>
      <c r="I322" s="30">
        <f>IFERROR(VLOOKUP(B322,Sheet2!A:E,5,FALSE),0)</f>
        <v>0</v>
      </c>
      <c r="J322" s="31">
        <f t="shared" si="24"/>
        <v>0</v>
      </c>
      <c r="K322" s="3">
        <f t="shared" si="25"/>
        <v>0</v>
      </c>
    </row>
    <row r="323" spans="1:11" x14ac:dyDescent="0.2">
      <c r="A323" s="150"/>
      <c r="B323" s="42" t="s">
        <v>251</v>
      </c>
      <c r="C323" s="34">
        <f>IFERROR(VLOOKUP(B323,Sheet2!A:C,3,FALSE),0)</f>
        <v>1213.3</v>
      </c>
      <c r="D323" s="35">
        <f>IFERROR(VLOOKUP(B323,Sheet2!A:E,4,FALSE),0)</f>
        <v>788.65</v>
      </c>
      <c r="E323" s="36"/>
      <c r="F323" s="37">
        <f t="shared" si="29"/>
        <v>0</v>
      </c>
      <c r="G323" s="38"/>
      <c r="H323" s="108" t="str">
        <f>IFERROR(VLOOKUP(B323,Sheet2!A:C,2,FALSE),0)</f>
        <v>LUGTOOL JAW SET ,  4" AND 6" JAW SET</v>
      </c>
      <c r="I323" s="30">
        <f>IFERROR(VLOOKUP(B323,Sheet2!A:E,5,FALSE),0)</f>
        <v>9</v>
      </c>
      <c r="J323" s="31">
        <f t="shared" si="24"/>
        <v>0</v>
      </c>
      <c r="K323" s="3">
        <f t="shared" si="25"/>
        <v>0</v>
      </c>
    </row>
    <row r="324" spans="1:11" ht="13.5" thickBot="1" x14ac:dyDescent="0.25">
      <c r="A324" s="150"/>
      <c r="B324" s="52"/>
      <c r="C324" s="53">
        <f>IFERROR(VLOOKUP(B324,Sheet2!A:C,3,FALSE),0)</f>
        <v>0</v>
      </c>
      <c r="D324" s="54">
        <f>IFERROR(VLOOKUP(B324,Sheet2!A:E,4,FALSE),0)</f>
        <v>0</v>
      </c>
      <c r="E324" s="55"/>
      <c r="F324" s="56">
        <f t="shared" si="29"/>
        <v>0</v>
      </c>
      <c r="G324" s="57"/>
      <c r="H324" s="109">
        <f>IFERROR(VLOOKUP(B324,Sheet2!A:C,2,FALSE),0)</f>
        <v>0</v>
      </c>
      <c r="I324" s="30">
        <f>IFERROR(VLOOKUP(B324,Sheet2!A:E,5,FALSE),0)</f>
        <v>0</v>
      </c>
      <c r="J324" s="31">
        <f t="shared" ref="J324:J383" si="30">I324*E324</f>
        <v>0</v>
      </c>
      <c r="K324" s="3">
        <f t="shared" ref="K324:K383" si="31">E324*C324</f>
        <v>0</v>
      </c>
    </row>
    <row r="325" spans="1:11" ht="13.5" thickBot="1" x14ac:dyDescent="0.25">
      <c r="A325" s="151"/>
      <c r="B325" s="241" t="s">
        <v>252</v>
      </c>
      <c r="C325" s="242"/>
      <c r="D325" s="242"/>
      <c r="E325" s="242"/>
      <c r="F325" s="242"/>
      <c r="G325" s="242"/>
      <c r="H325" s="243"/>
      <c r="I325" s="30">
        <f>IFERROR(VLOOKUP(B325,Sheet2!A:E,5,FALSE),0)</f>
        <v>0</v>
      </c>
      <c r="J325" s="31">
        <f t="shared" si="30"/>
        <v>0</v>
      </c>
      <c r="K325" s="3">
        <f t="shared" si="31"/>
        <v>0</v>
      </c>
    </row>
    <row r="326" spans="1:11" x14ac:dyDescent="0.2">
      <c r="A326" s="152"/>
      <c r="B326" s="23" t="s">
        <v>253</v>
      </c>
      <c r="C326" s="24">
        <f>IFERROR(VLOOKUP(B326,Sheet2!A:C,3,FALSE),0)</f>
        <v>3.75</v>
      </c>
      <c r="D326" s="25">
        <f>IFERROR(VLOOKUP(B326,Sheet2!A:E,4,FALSE),0)</f>
        <v>2.44</v>
      </c>
      <c r="E326" s="26"/>
      <c r="F326" s="27">
        <f t="shared" ref="F326:F336" si="32">D326*E326</f>
        <v>0</v>
      </c>
      <c r="G326" s="28" t="s">
        <v>20</v>
      </c>
      <c r="H326" s="29" t="str">
        <f>IFERROR(VLOOKUP(B326,Sheet2!A:C,2,FALSE),0)</f>
        <v xml:space="preserve">INNER PARTS SET ORING AND SS BITE RING </v>
      </c>
      <c r="I326" s="30">
        <f>IFERROR(VLOOKUP(B326,Sheet2!A:E,5,FALSE),0)</f>
        <v>0.19</v>
      </c>
      <c r="J326" s="31">
        <f t="shared" si="30"/>
        <v>0</v>
      </c>
      <c r="K326" s="3">
        <f t="shared" si="31"/>
        <v>0</v>
      </c>
    </row>
    <row r="327" spans="1:11" x14ac:dyDescent="0.2">
      <c r="A327" s="32"/>
      <c r="B327" s="33" t="s">
        <v>254</v>
      </c>
      <c r="C327" s="34">
        <f>IFERROR(VLOOKUP(B327,Sheet2!A:C,3,FALSE),0)</f>
        <v>3.75</v>
      </c>
      <c r="D327" s="35">
        <f>IFERROR(VLOOKUP(B327,Sheet2!A:E,4,FALSE),0)</f>
        <v>2.44</v>
      </c>
      <c r="E327" s="36"/>
      <c r="F327" s="37">
        <f t="shared" si="32"/>
        <v>0</v>
      </c>
      <c r="G327" s="38" t="s">
        <v>22</v>
      </c>
      <c r="H327" s="39" t="str">
        <f>IFERROR(VLOOKUP(B327,Sheet2!A:C,2,FALSE),0)</f>
        <v>INNER PARTS SET ORING AND SS BITE RING</v>
      </c>
      <c r="I327" s="30">
        <f>IFERROR(VLOOKUP(B327,Sheet2!A:E,5,FALSE),0)</f>
        <v>0.44</v>
      </c>
      <c r="J327" s="31">
        <f t="shared" si="30"/>
        <v>0</v>
      </c>
      <c r="K327" s="3">
        <f t="shared" si="31"/>
        <v>0</v>
      </c>
    </row>
    <row r="328" spans="1:11" x14ac:dyDescent="0.2">
      <c r="A328" s="32"/>
      <c r="B328" s="33" t="s">
        <v>255</v>
      </c>
      <c r="C328" s="34">
        <f>IFERROR(VLOOKUP(B328,Sheet2!A:C,3,FALSE),0)</f>
        <v>4.95</v>
      </c>
      <c r="D328" s="35">
        <f>IFERROR(VLOOKUP(B328,Sheet2!A:E,4,FALSE),0)</f>
        <v>3.22</v>
      </c>
      <c r="E328" s="36"/>
      <c r="F328" s="37">
        <f t="shared" si="32"/>
        <v>0</v>
      </c>
      <c r="G328" s="38" t="s">
        <v>24</v>
      </c>
      <c r="H328" s="39" t="str">
        <f>IFERROR(VLOOKUP(B328,Sheet2!A:C,2,FALSE),0)</f>
        <v xml:space="preserve">INNER PARTS SET ORING AND SS BITE RING </v>
      </c>
      <c r="I328" s="30">
        <f>IFERROR(VLOOKUP(B328,Sheet2!A:E,5,FALSE),0)</f>
        <v>0</v>
      </c>
      <c r="J328" s="31">
        <f t="shared" si="30"/>
        <v>0</v>
      </c>
      <c r="K328" s="3">
        <f t="shared" si="31"/>
        <v>0</v>
      </c>
    </row>
    <row r="329" spans="1:11" x14ac:dyDescent="0.2">
      <c r="A329" s="32"/>
      <c r="B329" s="33" t="s">
        <v>256</v>
      </c>
      <c r="C329" s="34">
        <f>IFERROR(VLOOKUP(B329,Sheet2!A:C,3,FALSE),0)</f>
        <v>6.25</v>
      </c>
      <c r="D329" s="35">
        <f>IFERROR(VLOOKUP(B329,Sheet2!A:E,4,FALSE),0)</f>
        <v>4.0599999999999996</v>
      </c>
      <c r="E329" s="36"/>
      <c r="F329" s="37">
        <f t="shared" si="32"/>
        <v>0</v>
      </c>
      <c r="G329" s="38" t="s">
        <v>26</v>
      </c>
      <c r="H329" s="39" t="str">
        <f>IFERROR(VLOOKUP(B329,Sheet2!A:C,2,FALSE),0)</f>
        <v>INNER PARTS SET ORING AND SS BITE RING</v>
      </c>
      <c r="I329" s="30">
        <f>IFERROR(VLOOKUP(B329,Sheet2!A:E,5,FALSE),0)</f>
        <v>0</v>
      </c>
      <c r="J329" s="31">
        <f t="shared" si="30"/>
        <v>0</v>
      </c>
      <c r="K329" s="3">
        <f t="shared" si="31"/>
        <v>0</v>
      </c>
    </row>
    <row r="330" spans="1:11" x14ac:dyDescent="0.2">
      <c r="A330" s="32"/>
      <c r="B330" s="33" t="s">
        <v>257</v>
      </c>
      <c r="C330" s="34">
        <f>IFERROR(VLOOKUP(B330,Sheet2!A:C,3,FALSE),0)</f>
        <v>9.9499999999999993</v>
      </c>
      <c r="D330" s="35">
        <f>IFERROR(VLOOKUP(B330,Sheet2!A:E,4,FALSE),0)</f>
        <v>6.47</v>
      </c>
      <c r="E330" s="36"/>
      <c r="F330" s="37">
        <f t="shared" si="32"/>
        <v>0</v>
      </c>
      <c r="G330" s="38" t="s">
        <v>28</v>
      </c>
      <c r="H330" s="39" t="str">
        <f>IFERROR(VLOOKUP(B330,Sheet2!A:C,2,FALSE),0)</f>
        <v>INNER PARTS SET ORING AND SS BITE RING</v>
      </c>
      <c r="I330" s="30">
        <f>IFERROR(VLOOKUP(B330,Sheet2!A:E,5,FALSE),0)</f>
        <v>0</v>
      </c>
      <c r="J330" s="31">
        <f t="shared" si="30"/>
        <v>0</v>
      </c>
      <c r="K330" s="3">
        <f t="shared" si="31"/>
        <v>0</v>
      </c>
    </row>
    <row r="331" spans="1:11" x14ac:dyDescent="0.2">
      <c r="A331" s="32"/>
      <c r="B331" s="33" t="s">
        <v>258</v>
      </c>
      <c r="C331" s="34">
        <f>IFERROR(VLOOKUP(B331,Sheet2!A:C,3,FALSE),0)</f>
        <v>56.78</v>
      </c>
      <c r="D331" s="35">
        <f>IFERROR(VLOOKUP(B331,Sheet2!A:E,4,FALSE),0)</f>
        <v>36.909999999999997</v>
      </c>
      <c r="E331" s="36"/>
      <c r="F331" s="37">
        <f t="shared" si="32"/>
        <v>0</v>
      </c>
      <c r="G331" s="38" t="s">
        <v>37</v>
      </c>
      <c r="H331" s="39" t="str">
        <f>IFERROR(VLOOKUP(B331,Sheet2!A:C,2,FALSE),0)</f>
        <v>INNER PARTS SEAL</v>
      </c>
      <c r="I331" s="30">
        <f>IFERROR(VLOOKUP(B331,Sheet2!A:E,5,FALSE),0)</f>
        <v>2</v>
      </c>
      <c r="J331" s="31">
        <f t="shared" si="30"/>
        <v>0</v>
      </c>
      <c r="K331" s="3">
        <f t="shared" si="31"/>
        <v>0</v>
      </c>
    </row>
    <row r="332" spans="1:11" ht="13.5" thickBot="1" x14ac:dyDescent="0.25">
      <c r="A332" s="43"/>
      <c r="B332" s="154" t="s">
        <v>259</v>
      </c>
      <c r="C332" s="67">
        <f>IFERROR(VLOOKUP(B332,Sheet2!A:C,3,FALSE),0)</f>
        <v>76.33</v>
      </c>
      <c r="D332" s="68">
        <f>IFERROR(VLOOKUP(B332,Sheet2!A:E,4,FALSE),0)</f>
        <v>49.61</v>
      </c>
      <c r="E332" s="69"/>
      <c r="F332" s="70">
        <f t="shared" si="32"/>
        <v>0</v>
      </c>
      <c r="G332" s="71" t="s">
        <v>39</v>
      </c>
      <c r="H332" s="155" t="str">
        <f>IFERROR(VLOOKUP(B332,Sheet2!A:C,2,FALSE),0)</f>
        <v>INNER PARTS SEAL</v>
      </c>
      <c r="I332" s="30">
        <f>IFERROR(VLOOKUP(B332,Sheet2!A:E,5,FALSE),0)</f>
        <v>4</v>
      </c>
      <c r="J332" s="31">
        <f t="shared" si="30"/>
        <v>0</v>
      </c>
      <c r="K332" s="3">
        <f t="shared" si="31"/>
        <v>0</v>
      </c>
    </row>
    <row r="333" spans="1:11" x14ac:dyDescent="0.2">
      <c r="A333" s="22"/>
      <c r="B333" s="23" t="s">
        <v>260</v>
      </c>
      <c r="C333" s="24">
        <f>IFERROR(VLOOKUP(B333,Sheet2!A:C,3,FALSE),0)</f>
        <v>2.79</v>
      </c>
      <c r="D333" s="25">
        <f>IFERROR(VLOOKUP(B333,Sheet2!A:E,4,FALSE),0)</f>
        <v>1.81</v>
      </c>
      <c r="E333" s="26"/>
      <c r="F333" s="27">
        <f t="shared" si="32"/>
        <v>0</v>
      </c>
      <c r="G333" s="28" t="s">
        <v>22</v>
      </c>
      <c r="H333" s="29" t="str">
        <f>IFERROR(VLOOKUP(B333,Sheet2!A:C,2,FALSE),0)</f>
        <v>SADDLE DROP GASKET</v>
      </c>
      <c r="I333" s="30">
        <f>IFERROR(VLOOKUP(B333,Sheet2!A:E,5,FALSE),0)</f>
        <v>0.31</v>
      </c>
      <c r="J333" s="31">
        <f t="shared" si="30"/>
        <v>0</v>
      </c>
      <c r="K333" s="3">
        <f t="shared" si="31"/>
        <v>0</v>
      </c>
    </row>
    <row r="334" spans="1:11" x14ac:dyDescent="0.2">
      <c r="A334" s="32"/>
      <c r="B334" s="33" t="s">
        <v>261</v>
      </c>
      <c r="C334" s="34">
        <f>IFERROR(VLOOKUP(B334,Sheet2!A:C,3,FALSE),0)</f>
        <v>2.95</v>
      </c>
      <c r="D334" s="35">
        <f>IFERROR(VLOOKUP(B334,Sheet2!A:E,4,FALSE),0)</f>
        <v>1.92</v>
      </c>
      <c r="E334" s="36"/>
      <c r="F334" s="37">
        <f t="shared" si="32"/>
        <v>0</v>
      </c>
      <c r="G334" s="38" t="s">
        <v>97</v>
      </c>
      <c r="H334" s="39" t="str">
        <f>IFERROR(VLOOKUP(B334,Sheet2!A:C,2,FALSE),0)</f>
        <v xml:space="preserve">SADDLE DROP GASKET  </v>
      </c>
      <c r="I334" s="30">
        <f>IFERROR(VLOOKUP(B334,Sheet2!A:E,5,FALSE),0)</f>
        <v>1.05</v>
      </c>
      <c r="J334" s="31">
        <f t="shared" si="30"/>
        <v>0</v>
      </c>
      <c r="K334" s="3">
        <f t="shared" si="31"/>
        <v>0</v>
      </c>
    </row>
    <row r="335" spans="1:11" x14ac:dyDescent="0.2">
      <c r="A335" s="32"/>
      <c r="B335" s="33" t="s">
        <v>262</v>
      </c>
      <c r="C335" s="34">
        <f>IFERROR(VLOOKUP(B335,Sheet2!A:C,3,FALSE),0)</f>
        <v>2.95</v>
      </c>
      <c r="D335" s="35">
        <f>IFERROR(VLOOKUP(B335,Sheet2!A:E,4,FALSE),0)</f>
        <v>1.92</v>
      </c>
      <c r="E335" s="36"/>
      <c r="F335" s="37">
        <f t="shared" si="32"/>
        <v>0</v>
      </c>
      <c r="G335" s="38" t="s">
        <v>26</v>
      </c>
      <c r="H335" s="39" t="str">
        <f>IFERROR(VLOOKUP(B335,Sheet2!A:C,2,FALSE),0)</f>
        <v>SADDLE DROP GASKET</v>
      </c>
      <c r="I335" s="30">
        <f>IFERROR(VLOOKUP(B335,Sheet2!A:E,5,FALSE),0)</f>
        <v>1.2</v>
      </c>
      <c r="J335" s="31">
        <f t="shared" si="30"/>
        <v>0</v>
      </c>
      <c r="K335" s="3">
        <f t="shared" si="31"/>
        <v>0</v>
      </c>
    </row>
    <row r="336" spans="1:11" ht="13.5" thickBot="1" x14ac:dyDescent="0.25">
      <c r="A336" s="43"/>
      <c r="B336" s="156" t="s">
        <v>263</v>
      </c>
      <c r="C336" s="53">
        <f>IFERROR(VLOOKUP(B336,Sheet2!A:C,3,FALSE),0)</f>
        <v>2.95</v>
      </c>
      <c r="D336" s="54">
        <f>IFERROR(VLOOKUP(B336,Sheet2!A:E,4,FALSE),0)</f>
        <v>1.92</v>
      </c>
      <c r="E336" s="55"/>
      <c r="F336" s="56">
        <f t="shared" si="32"/>
        <v>0</v>
      </c>
      <c r="G336" s="57" t="s">
        <v>28</v>
      </c>
      <c r="H336" s="149" t="str">
        <f>IFERROR(VLOOKUP(B336,Sheet2!A:C,2,FALSE),0)</f>
        <v>SADDLE DROP GASKET</v>
      </c>
      <c r="I336" s="30">
        <f>IFERROR(VLOOKUP(B336,Sheet2!A:E,5,FALSE),0)</f>
        <v>3.1</v>
      </c>
      <c r="J336" s="31">
        <f t="shared" si="30"/>
        <v>0</v>
      </c>
      <c r="K336" s="3">
        <f t="shared" si="31"/>
        <v>0</v>
      </c>
    </row>
    <row r="337" spans="1:11" ht="13.5" thickBot="1" x14ac:dyDescent="0.25">
      <c r="A337" s="22"/>
      <c r="B337" s="228" t="s">
        <v>264</v>
      </c>
      <c r="C337" s="229"/>
      <c r="D337" s="229"/>
      <c r="E337" s="229"/>
      <c r="F337" s="229"/>
      <c r="G337" s="229"/>
      <c r="H337" s="230"/>
      <c r="I337" s="30">
        <f>IFERROR(VLOOKUP(B337,Sheet2!A:E,5,FALSE),0)</f>
        <v>0</v>
      </c>
      <c r="J337" s="31">
        <f t="shared" si="30"/>
        <v>0</v>
      </c>
      <c r="K337" s="3">
        <f t="shared" si="31"/>
        <v>0</v>
      </c>
    </row>
    <row r="338" spans="1:11" x14ac:dyDescent="0.2">
      <c r="A338" s="32"/>
      <c r="B338" s="46" t="s">
        <v>265</v>
      </c>
      <c r="C338" s="24">
        <f>IFERROR(VLOOKUP(B338,Sheet2!A:C,3,FALSE),0)</f>
        <v>94.59</v>
      </c>
      <c r="D338" s="25">
        <f>IFERROR(VLOOKUP(B338,Sheet2!A:E,4,FALSE),0)</f>
        <v>61.48</v>
      </c>
      <c r="E338" s="26"/>
      <c r="F338" s="27">
        <f t="shared" ref="F338:F356" si="33">D338*E338</f>
        <v>0</v>
      </c>
      <c r="G338" s="28" t="s">
        <v>266</v>
      </c>
      <c r="H338" s="88" t="str">
        <f>IFERROR(VLOOKUP(B338,Sheet2!A:C,2,FALSE),0)</f>
        <v>1/2" MAXLINE TUBING 100FT ROLL</v>
      </c>
      <c r="I338" s="30">
        <f>IFERROR(VLOOKUP(B338,Sheet2!A:E,5,FALSE),0)</f>
        <v>10</v>
      </c>
      <c r="J338" s="31">
        <f t="shared" si="30"/>
        <v>0</v>
      </c>
      <c r="K338" s="3">
        <f t="shared" si="31"/>
        <v>0</v>
      </c>
    </row>
    <row r="339" spans="1:11" x14ac:dyDescent="0.2">
      <c r="A339" s="32"/>
      <c r="B339" s="42" t="s">
        <v>267</v>
      </c>
      <c r="C339" s="34">
        <f>IFERROR(VLOOKUP(B339,Sheet2!A:C,3,FALSE),0)</f>
        <v>269.58</v>
      </c>
      <c r="D339" s="35">
        <f>IFERROR(VLOOKUP(B339,Sheet2!A:E,4,FALSE),0)</f>
        <v>175.23</v>
      </c>
      <c r="E339" s="36"/>
      <c r="F339" s="89">
        <f t="shared" si="33"/>
        <v>0</v>
      </c>
      <c r="G339" s="38" t="s">
        <v>266</v>
      </c>
      <c r="H339" s="108" t="str">
        <f>IFERROR(VLOOKUP(B339,Sheet2!A:C,2,FALSE),0)</f>
        <v>1/2" MAXLINE TUBING 300FT ROLL</v>
      </c>
      <c r="I339" s="30">
        <f>IFERROR(VLOOKUP(B339,Sheet2!A:E,5,FALSE),0)</f>
        <v>27</v>
      </c>
      <c r="J339" s="31">
        <f t="shared" si="30"/>
        <v>0</v>
      </c>
      <c r="K339" s="3">
        <f t="shared" si="31"/>
        <v>0</v>
      </c>
    </row>
    <row r="340" spans="1:11" x14ac:dyDescent="0.2">
      <c r="A340" s="32"/>
      <c r="B340" s="42" t="s">
        <v>268</v>
      </c>
      <c r="C340" s="34">
        <f>IFERROR(VLOOKUP(B340,Sheet2!A:C,3,FALSE),0)</f>
        <v>193.19</v>
      </c>
      <c r="D340" s="35">
        <f>IFERROR(VLOOKUP(B340,Sheet2!A:E,4,FALSE),0)</f>
        <v>125.57</v>
      </c>
      <c r="E340" s="36"/>
      <c r="F340" s="89">
        <f t="shared" si="33"/>
        <v>0</v>
      </c>
      <c r="G340" s="38" t="s">
        <v>20</v>
      </c>
      <c r="H340" s="108" t="str">
        <f>IFERROR(VLOOKUP(B340,Sheet2!A:C,2,FALSE),0)</f>
        <v>3/4" MAXLINE TUBING 100FT ROLL,</v>
      </c>
      <c r="I340" s="30">
        <f>IFERROR(VLOOKUP(B340,Sheet2!A:E,5,FALSE),0)</f>
        <v>18</v>
      </c>
      <c r="J340" s="31">
        <f t="shared" si="30"/>
        <v>0</v>
      </c>
      <c r="K340" s="3">
        <f t="shared" si="31"/>
        <v>0</v>
      </c>
    </row>
    <row r="341" spans="1:11" x14ac:dyDescent="0.2">
      <c r="A341" s="32"/>
      <c r="B341" s="42" t="s">
        <v>269</v>
      </c>
      <c r="C341" s="34">
        <f>IFERROR(VLOOKUP(B341,Sheet2!A:C,3,FALSE),0)</f>
        <v>489.94</v>
      </c>
      <c r="D341" s="35">
        <f>IFERROR(VLOOKUP(B341,Sheet2!A:E,4,FALSE),0)</f>
        <v>318.45999999999998</v>
      </c>
      <c r="E341" s="36"/>
      <c r="F341" s="89">
        <f t="shared" si="33"/>
        <v>0</v>
      </c>
      <c r="G341" s="38" t="s">
        <v>20</v>
      </c>
      <c r="H341" s="108" t="str">
        <f>IFERROR(VLOOKUP(B341,Sheet2!A:C,2,FALSE),0)</f>
        <v xml:space="preserve">3/4" MAXLINE TUBING 300FT ROLL, </v>
      </c>
      <c r="I341" s="30">
        <f>IFERROR(VLOOKUP(B341,Sheet2!A:E,5,FALSE),0)</f>
        <v>50</v>
      </c>
      <c r="J341" s="31">
        <f t="shared" si="30"/>
        <v>0</v>
      </c>
      <c r="K341" s="3">
        <f t="shared" si="31"/>
        <v>0</v>
      </c>
    </row>
    <row r="342" spans="1:11" x14ac:dyDescent="0.2">
      <c r="A342" s="32"/>
      <c r="B342" s="42"/>
      <c r="C342" s="34">
        <f>IFERROR(VLOOKUP(B342,Sheet2!A:C,3,FALSE),0)</f>
        <v>0</v>
      </c>
      <c r="D342" s="35">
        <f>IFERROR(VLOOKUP(B342,Sheet2!A:E,4,FALSE),0)</f>
        <v>0</v>
      </c>
      <c r="E342" s="36"/>
      <c r="F342" s="89">
        <f t="shared" si="33"/>
        <v>0</v>
      </c>
      <c r="G342" s="38"/>
      <c r="H342" s="108">
        <f>IFERROR(VLOOKUP(B342,Sheet2!A:C,2,FALSE),0)</f>
        <v>0</v>
      </c>
      <c r="I342" s="30">
        <f>IFERROR(VLOOKUP(B342,Sheet2!A:E,5,FALSE),0)</f>
        <v>0</v>
      </c>
      <c r="J342" s="31">
        <f t="shared" si="30"/>
        <v>0</v>
      </c>
      <c r="K342" s="3">
        <f t="shared" si="31"/>
        <v>0</v>
      </c>
    </row>
    <row r="343" spans="1:11" x14ac:dyDescent="0.2">
      <c r="A343" s="32"/>
      <c r="B343" s="42" t="s">
        <v>270</v>
      </c>
      <c r="C343" s="34">
        <f>IFERROR(VLOOKUP(B343,Sheet2!A:C,3,FALSE),0)</f>
        <v>8.58</v>
      </c>
      <c r="D343" s="35">
        <f>IFERROR(VLOOKUP(B343,Sheet2!A:E,4,FALSE),0)</f>
        <v>5.58</v>
      </c>
      <c r="E343" s="36"/>
      <c r="F343" s="89">
        <f t="shared" si="33"/>
        <v>0</v>
      </c>
      <c r="G343" s="38" t="s">
        <v>266</v>
      </c>
      <c r="H343" s="108" t="str">
        <f>IFERROR(VLOOKUP(B343,Sheet2!A:C,2,FALSE),0)</f>
        <v>1/2" MAXLINE X 1/2" MALE NPT STRAIGHT FITTING</v>
      </c>
      <c r="I343" s="30">
        <f>IFERROR(VLOOKUP(B343,Sheet2!A:E,5,FALSE),0)</f>
        <v>0.35</v>
      </c>
      <c r="J343" s="31">
        <f t="shared" si="30"/>
        <v>0</v>
      </c>
      <c r="K343" s="3">
        <f t="shared" si="31"/>
        <v>0</v>
      </c>
    </row>
    <row r="344" spans="1:11" x14ac:dyDescent="0.2">
      <c r="A344" s="32"/>
      <c r="B344" s="42" t="s">
        <v>271</v>
      </c>
      <c r="C344" s="34">
        <f>IFERROR(VLOOKUP(B344,Sheet2!A:C,3,FALSE),0)</f>
        <v>17.34</v>
      </c>
      <c r="D344" s="35">
        <f>IFERROR(VLOOKUP(B344,Sheet2!A:E,4,FALSE),0)</f>
        <v>11.27</v>
      </c>
      <c r="E344" s="36"/>
      <c r="F344" s="89">
        <f t="shared" si="33"/>
        <v>0</v>
      </c>
      <c r="G344" s="38" t="s">
        <v>20</v>
      </c>
      <c r="H344" s="108" t="str">
        <f>IFERROR(VLOOKUP(B344,Sheet2!A:C,2,FALSE),0)</f>
        <v>3/4" MAXLINE X 1/2" MALE NPT FITTING</v>
      </c>
      <c r="I344" s="30">
        <f>IFERROR(VLOOKUP(B344,Sheet2!A:E,5,FALSE),0)</f>
        <v>0.18</v>
      </c>
      <c r="J344" s="31">
        <f t="shared" si="30"/>
        <v>0</v>
      </c>
      <c r="K344" s="3">
        <f t="shared" si="31"/>
        <v>0</v>
      </c>
    </row>
    <row r="345" spans="1:11" x14ac:dyDescent="0.2">
      <c r="A345" s="32"/>
      <c r="B345" s="42" t="s">
        <v>272</v>
      </c>
      <c r="C345" s="34">
        <f>IFERROR(VLOOKUP(B345,Sheet2!A:C,3,FALSE),0)</f>
        <v>18.600000000000001</v>
      </c>
      <c r="D345" s="35">
        <f>IFERROR(VLOOKUP(B345,Sheet2!A:E,4,FALSE),0)</f>
        <v>12.09</v>
      </c>
      <c r="E345" s="36"/>
      <c r="F345" s="89">
        <f t="shared" si="33"/>
        <v>0</v>
      </c>
      <c r="G345" s="38" t="s">
        <v>20</v>
      </c>
      <c r="H345" s="108" t="str">
        <f>IFERROR(VLOOKUP(B345,Sheet2!A:C,2,FALSE),0)</f>
        <v>3/4" MAXLINE X 3/4" MALE NPT FITTING</v>
      </c>
      <c r="I345" s="30">
        <f>IFERROR(VLOOKUP(B345,Sheet2!A:E,5,FALSE),0)</f>
        <v>0.54</v>
      </c>
      <c r="J345" s="31">
        <f t="shared" si="30"/>
        <v>0</v>
      </c>
      <c r="K345" s="3">
        <f t="shared" si="31"/>
        <v>0</v>
      </c>
    </row>
    <row r="346" spans="1:11" x14ac:dyDescent="0.2">
      <c r="A346" s="32"/>
      <c r="B346" s="42"/>
      <c r="C346" s="34">
        <f>IFERROR(VLOOKUP(B346,Sheet2!A:C,3,FALSE),0)</f>
        <v>0</v>
      </c>
      <c r="D346" s="35">
        <f>IFERROR(VLOOKUP(B346,Sheet2!A:E,4,FALSE),0)</f>
        <v>0</v>
      </c>
      <c r="E346" s="36"/>
      <c r="F346" s="89">
        <f t="shared" si="33"/>
        <v>0</v>
      </c>
      <c r="G346" s="38"/>
      <c r="H346" s="108">
        <f>IFERROR(VLOOKUP(B346,Sheet2!A:C,2,FALSE),0)</f>
        <v>0</v>
      </c>
      <c r="I346" s="30">
        <f>IFERROR(VLOOKUP(B346,Sheet2!A:E,5,FALSE),0)</f>
        <v>0</v>
      </c>
      <c r="J346" s="31">
        <f t="shared" si="30"/>
        <v>0</v>
      </c>
      <c r="K346" s="3">
        <f t="shared" si="31"/>
        <v>0</v>
      </c>
    </row>
    <row r="347" spans="1:11" x14ac:dyDescent="0.2">
      <c r="A347" s="32"/>
      <c r="B347" s="42" t="s">
        <v>273</v>
      </c>
      <c r="C347" s="34">
        <f>IFERROR(VLOOKUP(B347,Sheet2!A:C,3,FALSE),0)</f>
        <v>12.95</v>
      </c>
      <c r="D347" s="35">
        <f>IFERROR(VLOOKUP(B347,Sheet2!A:E,4,FALSE),0)</f>
        <v>8.42</v>
      </c>
      <c r="E347" s="36"/>
      <c r="F347" s="89">
        <f t="shared" si="33"/>
        <v>0</v>
      </c>
      <c r="G347" s="38" t="s">
        <v>266</v>
      </c>
      <c r="H347" s="108" t="str">
        <f>IFERROR(VLOOKUP(B347,Sheet2!A:C,2,FALSE),0)</f>
        <v>1/2" PIPE CLIP MAXLINE 10/PACK</v>
      </c>
      <c r="I347" s="30">
        <f>IFERROR(VLOOKUP(B347,Sheet2!A:E,5,FALSE),0)</f>
        <v>0.18</v>
      </c>
      <c r="J347" s="31">
        <f t="shared" si="30"/>
        <v>0</v>
      </c>
      <c r="K347" s="3">
        <f t="shared" si="31"/>
        <v>0</v>
      </c>
    </row>
    <row r="348" spans="1:11" x14ac:dyDescent="0.2">
      <c r="A348" s="32"/>
      <c r="B348" s="42" t="s">
        <v>274</v>
      </c>
      <c r="C348" s="34">
        <f>IFERROR(VLOOKUP(B348,Sheet2!A:C,3,FALSE),0)</f>
        <v>18.95</v>
      </c>
      <c r="D348" s="35">
        <f>IFERROR(VLOOKUP(B348,Sheet2!A:E,4,FALSE),0)</f>
        <v>12.32</v>
      </c>
      <c r="E348" s="36"/>
      <c r="F348" s="89">
        <f t="shared" si="33"/>
        <v>0</v>
      </c>
      <c r="G348" s="38" t="s">
        <v>20</v>
      </c>
      <c r="H348" s="108" t="str">
        <f>IFERROR(VLOOKUP(B348,Sheet2!A:C,2,FALSE),0)</f>
        <v>3/4" PIPE CLIP MAXLINE 10/PACK</v>
      </c>
      <c r="I348" s="30">
        <f>IFERROR(VLOOKUP(B348,Sheet2!A:E,5,FALSE),0)</f>
        <v>0.38</v>
      </c>
      <c r="J348" s="31">
        <f t="shared" si="30"/>
        <v>0</v>
      </c>
      <c r="K348" s="3">
        <f t="shared" si="31"/>
        <v>0</v>
      </c>
    </row>
    <row r="349" spans="1:11" x14ac:dyDescent="0.2">
      <c r="A349" s="32"/>
      <c r="B349" s="42"/>
      <c r="C349" s="34">
        <f>IFERROR(VLOOKUP(B349,Sheet2!A:C,3,FALSE),0)</f>
        <v>0</v>
      </c>
      <c r="D349" s="35">
        <f>IFERROR(VLOOKUP(B349,Sheet2!A:E,4,FALSE),0)</f>
        <v>0</v>
      </c>
      <c r="E349" s="36"/>
      <c r="F349" s="89">
        <f t="shared" si="33"/>
        <v>0</v>
      </c>
      <c r="G349" s="38"/>
      <c r="H349" s="108">
        <f>IFERROR(VLOOKUP(B349,Sheet2!A:C,2,FALSE),0)</f>
        <v>0</v>
      </c>
      <c r="I349" s="30">
        <f>IFERROR(VLOOKUP(B349,Sheet2!A:E,5,FALSE),0)</f>
        <v>0</v>
      </c>
      <c r="J349" s="31">
        <f t="shared" si="30"/>
        <v>0</v>
      </c>
      <c r="K349" s="3">
        <f t="shared" si="31"/>
        <v>0</v>
      </c>
    </row>
    <row r="350" spans="1:11" x14ac:dyDescent="0.2">
      <c r="A350" s="32"/>
      <c r="B350" s="42" t="s">
        <v>275</v>
      </c>
      <c r="C350" s="34">
        <f>IFERROR(VLOOKUP(B350,Sheet2!A:C,3,FALSE),0)</f>
        <v>14.65</v>
      </c>
      <c r="D350" s="35">
        <f>IFERROR(VLOOKUP(B350,Sheet2!A:E,4,FALSE),0)</f>
        <v>9.52</v>
      </c>
      <c r="E350" s="36"/>
      <c r="F350" s="89">
        <f t="shared" si="33"/>
        <v>0</v>
      </c>
      <c r="G350" s="38" t="s">
        <v>266</v>
      </c>
      <c r="H350" s="108" t="str">
        <f>IFERROR(VLOOKUP(B350,Sheet2!A:C,2,FALSE),0)</f>
        <v>1/2"  EQUAL TEE MAXLINE</v>
      </c>
      <c r="I350" s="30">
        <f>IFERROR(VLOOKUP(B350,Sheet2!A:E,5,FALSE),0)</f>
        <v>0.83</v>
      </c>
      <c r="J350" s="31">
        <f t="shared" si="30"/>
        <v>0</v>
      </c>
      <c r="K350" s="3">
        <f t="shared" si="31"/>
        <v>0</v>
      </c>
    </row>
    <row r="351" spans="1:11" x14ac:dyDescent="0.2">
      <c r="A351" s="32"/>
      <c r="B351" s="42" t="s">
        <v>276</v>
      </c>
      <c r="C351" s="34">
        <f>IFERROR(VLOOKUP(B351,Sheet2!A:C,3,FALSE),0)</f>
        <v>26.58</v>
      </c>
      <c r="D351" s="35">
        <f>IFERROR(VLOOKUP(B351,Sheet2!A:E,4,FALSE),0)</f>
        <v>17.28</v>
      </c>
      <c r="E351" s="36"/>
      <c r="F351" s="89">
        <f t="shared" si="33"/>
        <v>0</v>
      </c>
      <c r="G351" s="38" t="s">
        <v>20</v>
      </c>
      <c r="H351" s="108" t="str">
        <f>IFERROR(VLOOKUP(B351,Sheet2!A:C,2,FALSE),0)</f>
        <v>3/4" EQUAL TEE MAXLINE</v>
      </c>
      <c r="I351" s="30">
        <f>IFERROR(VLOOKUP(B351,Sheet2!A:E,5,FALSE),0)</f>
        <v>1.38</v>
      </c>
      <c r="J351" s="31">
        <f t="shared" si="30"/>
        <v>0</v>
      </c>
      <c r="K351" s="3">
        <f t="shared" si="31"/>
        <v>0</v>
      </c>
    </row>
    <row r="352" spans="1:11" x14ac:dyDescent="0.2">
      <c r="A352" s="32"/>
      <c r="B352" s="42" t="s">
        <v>277</v>
      </c>
      <c r="C352" s="34">
        <f>IFERROR(VLOOKUP(B352,Sheet2!A:C,3,FALSE),0)</f>
        <v>14.86</v>
      </c>
      <c r="D352" s="35">
        <f>IFERROR(VLOOKUP(B352,Sheet2!A:E,4,FALSE),0)</f>
        <v>9.66</v>
      </c>
      <c r="E352" s="36"/>
      <c r="F352" s="89">
        <f t="shared" si="33"/>
        <v>0</v>
      </c>
      <c r="G352" s="38" t="s">
        <v>266</v>
      </c>
      <c r="H352" s="108" t="str">
        <f>IFERROR(VLOOKUP(B352,Sheet2!A:C,2,FALSE),0)</f>
        <v>1/2" REDUCING TEE X 1/2" FEMALE NPT MAXLINE</v>
      </c>
      <c r="I352" s="30">
        <f>IFERROR(VLOOKUP(B352,Sheet2!A:E,5,FALSE),0)</f>
        <v>0.26</v>
      </c>
      <c r="J352" s="31">
        <f t="shared" si="30"/>
        <v>0</v>
      </c>
      <c r="K352" s="3">
        <f t="shared" si="31"/>
        <v>0</v>
      </c>
    </row>
    <row r="353" spans="1:11" x14ac:dyDescent="0.2">
      <c r="A353" s="32"/>
      <c r="B353" s="42" t="s">
        <v>278</v>
      </c>
      <c r="C353" s="34">
        <f>IFERROR(VLOOKUP(B353,Sheet2!A:C,3,FALSE),0)</f>
        <v>23.2</v>
      </c>
      <c r="D353" s="35">
        <f>IFERROR(VLOOKUP(B353,Sheet2!A:E,4,FALSE),0)</f>
        <v>15.08</v>
      </c>
      <c r="E353" s="36"/>
      <c r="F353" s="89">
        <f t="shared" si="33"/>
        <v>0</v>
      </c>
      <c r="G353" s="38" t="s">
        <v>20</v>
      </c>
      <c r="H353" s="108" t="str">
        <f>IFERROR(VLOOKUP(B353,Sheet2!A:C,2,FALSE),0)</f>
        <v>3/4" REDUCING TEE, 1/2" FEMALE NPT DROP LEG  MAXLINE</v>
      </c>
      <c r="I353" s="30">
        <f>IFERROR(VLOOKUP(B353,Sheet2!A:E,5,FALSE),0)</f>
        <v>0.25</v>
      </c>
      <c r="J353" s="31">
        <f t="shared" si="30"/>
        <v>0</v>
      </c>
      <c r="K353" s="3">
        <f t="shared" si="31"/>
        <v>0</v>
      </c>
    </row>
    <row r="354" spans="1:11" x14ac:dyDescent="0.2">
      <c r="A354" s="32"/>
      <c r="B354" s="42"/>
      <c r="C354" s="34">
        <f>IFERROR(VLOOKUP(B354,Sheet2!A:C,3,FALSE),0)</f>
        <v>0</v>
      </c>
      <c r="D354" s="35">
        <f>IFERROR(VLOOKUP(B354,Sheet2!A:E,4,FALSE),0)</f>
        <v>0</v>
      </c>
      <c r="E354" s="36"/>
      <c r="F354" s="89">
        <f t="shared" si="33"/>
        <v>0</v>
      </c>
      <c r="G354" s="38"/>
      <c r="H354" s="108">
        <f>IFERROR(VLOOKUP(B354,Sheet2!A:C,2,FALSE),0)</f>
        <v>0</v>
      </c>
      <c r="I354" s="30">
        <f>IFERROR(VLOOKUP(B354,Sheet2!A:E,5,FALSE),0)</f>
        <v>0</v>
      </c>
      <c r="J354" s="31">
        <f t="shared" si="30"/>
        <v>0</v>
      </c>
      <c r="K354" s="3">
        <f t="shared" si="31"/>
        <v>0</v>
      </c>
    </row>
    <row r="355" spans="1:11" x14ac:dyDescent="0.2">
      <c r="A355" s="32"/>
      <c r="B355" s="42" t="s">
        <v>279</v>
      </c>
      <c r="C355" s="34">
        <f>IFERROR(VLOOKUP(B355,Sheet2!A:C,3,FALSE),0)</f>
        <v>56.84</v>
      </c>
      <c r="D355" s="35">
        <f>IFERROR(VLOOKUP(B355,Sheet2!A:E,4,FALSE),0)</f>
        <v>36.950000000000003</v>
      </c>
      <c r="E355" s="36"/>
      <c r="F355" s="89">
        <f t="shared" si="33"/>
        <v>0</v>
      </c>
      <c r="G355" s="38" t="s">
        <v>266</v>
      </c>
      <c r="H355" s="108" t="str">
        <f>IFERROR(VLOOKUP(B355,Sheet2!A:C,2,FALSE),0)</f>
        <v>1/2" MAXLINE MULTI PORT OUTLET  WITH SHUTOFF</v>
      </c>
      <c r="I355" s="30">
        <f>IFERROR(VLOOKUP(B355,Sheet2!A:E,5,FALSE),0)</f>
        <v>1.99</v>
      </c>
      <c r="J355" s="31">
        <f t="shared" si="30"/>
        <v>0</v>
      </c>
      <c r="K355" s="3">
        <f t="shared" si="31"/>
        <v>0</v>
      </c>
    </row>
    <row r="356" spans="1:11" ht="13.5" thickBot="1" x14ac:dyDescent="0.25">
      <c r="A356" s="43"/>
      <c r="B356" s="52" t="s">
        <v>280</v>
      </c>
      <c r="C356" s="53">
        <f>IFERROR(VLOOKUP(B356,Sheet2!A:C,3,FALSE),0)</f>
        <v>64.67</v>
      </c>
      <c r="D356" s="54">
        <f>IFERROR(VLOOKUP(B356,Sheet2!A:E,4,FALSE),0)</f>
        <v>42.04</v>
      </c>
      <c r="E356" s="55"/>
      <c r="F356" s="91">
        <f t="shared" si="33"/>
        <v>0</v>
      </c>
      <c r="G356" s="57" t="s">
        <v>20</v>
      </c>
      <c r="H356" s="109" t="str">
        <f>IFERROR(VLOOKUP(B356,Sheet2!A:C,2,FALSE),0)</f>
        <v xml:space="preserve">3/4" MAXLINE MULTI PORT OUTLET WITH SHUTOFF, </v>
      </c>
      <c r="I356" s="30">
        <f>IFERROR(VLOOKUP(B356,Sheet2!A:E,5,FALSE),0)</f>
        <v>2.25</v>
      </c>
      <c r="J356" s="31">
        <f t="shared" si="30"/>
        <v>0</v>
      </c>
      <c r="K356" s="3">
        <f t="shared" si="31"/>
        <v>0</v>
      </c>
    </row>
    <row r="357" spans="1:11" ht="13.5" thickBot="1" x14ac:dyDescent="0.25">
      <c r="A357" s="22"/>
      <c r="B357" s="228" t="s">
        <v>281</v>
      </c>
      <c r="C357" s="232"/>
      <c r="D357" s="232"/>
      <c r="E357" s="232"/>
      <c r="F357" s="232"/>
      <c r="G357" s="232"/>
      <c r="H357" s="240"/>
      <c r="I357" s="30">
        <f>IFERROR(VLOOKUP(B357,Sheet2!A:E,5,FALSE),0)</f>
        <v>0</v>
      </c>
      <c r="J357" s="31">
        <f t="shared" si="30"/>
        <v>0</v>
      </c>
      <c r="K357" s="3">
        <f t="shared" si="31"/>
        <v>0</v>
      </c>
    </row>
    <row r="358" spans="1:11" x14ac:dyDescent="0.2">
      <c r="A358" s="32"/>
      <c r="B358" s="23" t="s">
        <v>282</v>
      </c>
      <c r="C358" s="24">
        <f>IFERROR(VLOOKUP(B358,Sheet2!A:C,3,FALSE),0)</f>
        <v>33.79</v>
      </c>
      <c r="D358" s="25">
        <f>IFERROR(VLOOKUP(B358,Sheet2!A:E,4,FALSE),0)</f>
        <v>21.96</v>
      </c>
      <c r="E358" s="26"/>
      <c r="F358" s="27">
        <f t="shared" ref="F358:F364" si="34">D358*E358</f>
        <v>0</v>
      </c>
      <c r="G358" s="28" t="s">
        <v>266</v>
      </c>
      <c r="H358" s="29" t="str">
        <f>IFERROR(VLOOKUP(B358,Sheet2!A:C,2,FALSE),0)</f>
        <v>JUMPER HOSE RUBBER  1/2" NPT MALE X FEM X 2 FT</v>
      </c>
      <c r="I358" s="30">
        <f>IFERROR(VLOOKUP(B358,Sheet2!A:E,5,FALSE),0)</f>
        <v>0.54</v>
      </c>
      <c r="J358" s="31">
        <f t="shared" si="30"/>
        <v>0</v>
      </c>
      <c r="K358" s="3">
        <f t="shared" si="31"/>
        <v>0</v>
      </c>
    </row>
    <row r="359" spans="1:11" x14ac:dyDescent="0.2">
      <c r="A359" s="32"/>
      <c r="B359" s="33" t="s">
        <v>283</v>
      </c>
      <c r="C359" s="34">
        <f>IFERROR(VLOOKUP(B359,Sheet2!A:C,3,FALSE),0)</f>
        <v>35.49</v>
      </c>
      <c r="D359" s="35">
        <f>IFERROR(VLOOKUP(B359,Sheet2!A:E,4,FALSE),0)</f>
        <v>23.07</v>
      </c>
      <c r="E359" s="36"/>
      <c r="F359" s="89">
        <f t="shared" si="34"/>
        <v>0</v>
      </c>
      <c r="G359" s="38" t="s">
        <v>266</v>
      </c>
      <c r="H359" s="157" t="str">
        <f>IFERROR(VLOOKUP(B359,Sheet2!A:C,2,FALSE),0)</f>
        <v>JUMPER HOSE RUBBER  1/2" NPT MALE X FEM X 3 FT</v>
      </c>
      <c r="I359" s="30">
        <f>IFERROR(VLOOKUP(B359,Sheet2!A:E,5,FALSE),0)</f>
        <v>0.69</v>
      </c>
      <c r="J359" s="31">
        <f t="shared" si="30"/>
        <v>0</v>
      </c>
      <c r="K359" s="3">
        <f t="shared" si="31"/>
        <v>0</v>
      </c>
    </row>
    <row r="360" spans="1:11" x14ac:dyDescent="0.2">
      <c r="A360" s="32"/>
      <c r="B360" s="33" t="s">
        <v>284</v>
      </c>
      <c r="C360" s="34">
        <f>IFERROR(VLOOKUP(B360,Sheet2!A:C,3,FALSE),0)</f>
        <v>38.979999999999997</v>
      </c>
      <c r="D360" s="35">
        <f>IFERROR(VLOOKUP(B360,Sheet2!A:E,4,FALSE),0)</f>
        <v>25.34</v>
      </c>
      <c r="E360" s="36"/>
      <c r="F360" s="89">
        <f t="shared" si="34"/>
        <v>0</v>
      </c>
      <c r="G360" s="38" t="s">
        <v>20</v>
      </c>
      <c r="H360" s="157" t="str">
        <f>IFERROR(VLOOKUP(B360,Sheet2!A:C,2,FALSE),0)</f>
        <v>JUMPER HOSE RUBBER  3/4" NPT MALE X FEM X 2 FT</v>
      </c>
      <c r="I360" s="30">
        <f>IFERROR(VLOOKUP(B360,Sheet2!A:E,5,FALSE),0)</f>
        <v>0.88</v>
      </c>
      <c r="J360" s="31">
        <f t="shared" si="30"/>
        <v>0</v>
      </c>
      <c r="K360" s="3">
        <f t="shared" si="31"/>
        <v>0</v>
      </c>
    </row>
    <row r="361" spans="1:11" x14ac:dyDescent="0.2">
      <c r="A361" s="32"/>
      <c r="B361" s="33" t="s">
        <v>285</v>
      </c>
      <c r="C361" s="34">
        <f>IFERROR(VLOOKUP(B361,Sheet2!A:C,3,FALSE),0)</f>
        <v>48.52</v>
      </c>
      <c r="D361" s="35">
        <f>IFERROR(VLOOKUP(B361,Sheet2!A:E,4,FALSE),0)</f>
        <v>31.54</v>
      </c>
      <c r="E361" s="36"/>
      <c r="F361" s="89">
        <f t="shared" si="34"/>
        <v>0</v>
      </c>
      <c r="G361" s="38" t="s">
        <v>20</v>
      </c>
      <c r="H361" s="157" t="str">
        <f>IFERROR(VLOOKUP(B361,Sheet2!A:C,2,FALSE),0)</f>
        <v>JUMPER HOSE RUBBER  3/4" NPT MALE X FEM X 3 FT</v>
      </c>
      <c r="I361" s="30">
        <f>IFERROR(VLOOKUP(B361,Sheet2!A:E,5,FALSE),0)</f>
        <v>1.22</v>
      </c>
      <c r="J361" s="31">
        <f t="shared" si="30"/>
        <v>0</v>
      </c>
      <c r="K361" s="3">
        <f t="shared" si="31"/>
        <v>0</v>
      </c>
    </row>
    <row r="362" spans="1:11" x14ac:dyDescent="0.2">
      <c r="A362" s="32"/>
      <c r="B362" s="33" t="s">
        <v>286</v>
      </c>
      <c r="C362" s="34">
        <f>IFERROR(VLOOKUP(B362,Sheet2!A:C,3,FALSE),0)</f>
        <v>52.65</v>
      </c>
      <c r="D362" s="35">
        <f>IFERROR(VLOOKUP(B362,Sheet2!A:E,4,FALSE),0)</f>
        <v>34.22</v>
      </c>
      <c r="E362" s="36"/>
      <c r="F362" s="89">
        <f t="shared" si="34"/>
        <v>0</v>
      </c>
      <c r="G362" s="38" t="s">
        <v>20</v>
      </c>
      <c r="H362" s="157" t="str">
        <f>IFERROR(VLOOKUP(B362,Sheet2!A:C,2,FALSE),0)</f>
        <v>JUMPER HOSE RUBBER  3/4" NPT MALE X FEM X 5 FT</v>
      </c>
      <c r="I362" s="30">
        <f>IFERROR(VLOOKUP(B362,Sheet2!A:E,5,FALSE),0)</f>
        <v>1.81</v>
      </c>
      <c r="J362" s="31">
        <f t="shared" si="30"/>
        <v>0</v>
      </c>
      <c r="K362" s="3">
        <f t="shared" si="31"/>
        <v>0</v>
      </c>
    </row>
    <row r="363" spans="1:11" x14ac:dyDescent="0.2">
      <c r="A363" s="32"/>
      <c r="B363" s="33" t="s">
        <v>287</v>
      </c>
      <c r="C363" s="34">
        <f>IFERROR(VLOOKUP(B363,Sheet2!A:C,3,FALSE),0)</f>
        <v>72.739999999999995</v>
      </c>
      <c r="D363" s="35">
        <f>IFERROR(VLOOKUP(B363,Sheet2!A:E,4,FALSE),0)</f>
        <v>47.28</v>
      </c>
      <c r="E363" s="36"/>
      <c r="F363" s="89">
        <f t="shared" si="34"/>
        <v>0</v>
      </c>
      <c r="G363" s="38" t="s">
        <v>22</v>
      </c>
      <c r="H363" s="157" t="str">
        <f>IFERROR(VLOOKUP(B363,Sheet2!A:C,2,FALSE),0)</f>
        <v>JUMPER HOSE RUBBER  1" NPT MALE X FEM X 2 FT</v>
      </c>
      <c r="I363" s="30">
        <f>IFERROR(VLOOKUP(B363,Sheet2!A:E,5,FALSE),0)</f>
        <v>1.52</v>
      </c>
      <c r="J363" s="31">
        <f t="shared" si="30"/>
        <v>0</v>
      </c>
      <c r="K363" s="3">
        <f t="shared" si="31"/>
        <v>0</v>
      </c>
    </row>
    <row r="364" spans="1:11" ht="13.5" thickBot="1" x14ac:dyDescent="0.25">
      <c r="A364" s="43"/>
      <c r="B364" s="156" t="s">
        <v>288</v>
      </c>
      <c r="C364" s="53">
        <f>IFERROR(VLOOKUP(B364,Sheet2!A:C,3,FALSE),0)</f>
        <v>79.94</v>
      </c>
      <c r="D364" s="54">
        <f>IFERROR(VLOOKUP(B364,Sheet2!A:E,4,FALSE),0)</f>
        <v>51.96</v>
      </c>
      <c r="E364" s="55"/>
      <c r="F364" s="91">
        <f t="shared" si="34"/>
        <v>0</v>
      </c>
      <c r="G364" s="57" t="s">
        <v>22</v>
      </c>
      <c r="H364" s="158" t="str">
        <f>IFERROR(VLOOKUP(B364,Sheet2!A:C,2,FALSE),0)</f>
        <v>JUMPER HOSE RUBBER  1" NPT MALE X FEM X 3 FT</v>
      </c>
      <c r="I364" s="30">
        <f>IFERROR(VLOOKUP(B364,Sheet2!A:E,5,FALSE),0)</f>
        <v>1.96</v>
      </c>
      <c r="J364" s="31">
        <f t="shared" si="30"/>
        <v>0</v>
      </c>
      <c r="K364" s="3">
        <f t="shared" si="31"/>
        <v>0</v>
      </c>
    </row>
    <row r="365" spans="1:11" ht="13.5" thickBot="1" x14ac:dyDescent="0.25">
      <c r="A365" s="22"/>
      <c r="B365" s="232" t="s">
        <v>289</v>
      </c>
      <c r="C365" s="229"/>
      <c r="D365" s="229"/>
      <c r="E365" s="229"/>
      <c r="F365" s="229"/>
      <c r="G365" s="229"/>
      <c r="H365" s="230"/>
      <c r="I365" s="30">
        <f>IFERROR(VLOOKUP(B365,Sheet2!A:E,5,FALSE),0)</f>
        <v>0</v>
      </c>
      <c r="J365" s="31">
        <f t="shared" si="30"/>
        <v>0</v>
      </c>
      <c r="K365" s="3">
        <f t="shared" si="31"/>
        <v>0</v>
      </c>
    </row>
    <row r="366" spans="1:11" x14ac:dyDescent="0.2">
      <c r="A366" s="32"/>
      <c r="B366" s="46" t="s">
        <v>290</v>
      </c>
      <c r="C366" s="24">
        <f>IFERROR(VLOOKUP(B366,Sheet2!A:C,3,FALSE),0)</f>
        <v>252.34650000000002</v>
      </c>
      <c r="D366" s="25">
        <f>IFERROR(VLOOKUP(B366,Sheet2!A:E,4,FALSE),0)</f>
        <v>164.03</v>
      </c>
      <c r="E366" s="26"/>
      <c r="F366" s="27">
        <f t="shared" ref="F366:F378" si="35">D366*E366</f>
        <v>0</v>
      </c>
      <c r="G366" s="28" t="s">
        <v>291</v>
      </c>
      <c r="H366" s="159" t="str">
        <f>IFERROR(VLOOKUP(B366,Sheet2!A:C,2,FALSE),0)</f>
        <v>3/8" PUSH ON HOSE 160 FT ROLL</v>
      </c>
      <c r="I366" s="30">
        <f>IFERROR(VLOOKUP(B366,Sheet2!A:E,5,FALSE),0)</f>
        <v>21</v>
      </c>
      <c r="J366" s="31">
        <f t="shared" si="30"/>
        <v>0</v>
      </c>
      <c r="K366" s="3">
        <f t="shared" si="31"/>
        <v>0</v>
      </c>
    </row>
    <row r="367" spans="1:11" x14ac:dyDescent="0.2">
      <c r="A367" s="32"/>
      <c r="B367" s="42" t="s">
        <v>292</v>
      </c>
      <c r="C367" s="34">
        <f>IFERROR(VLOOKUP(B367,Sheet2!A:C,3,FALSE),0)</f>
        <v>2.3939999999999997</v>
      </c>
      <c r="D367" s="35">
        <f>IFERROR(VLOOKUP(B367,Sheet2!A:E,4,FALSE),0)</f>
        <v>1.56</v>
      </c>
      <c r="E367" s="36"/>
      <c r="F367" s="89">
        <f t="shared" si="35"/>
        <v>0</v>
      </c>
      <c r="G367" s="38" t="s">
        <v>291</v>
      </c>
      <c r="H367" s="157" t="str">
        <f>IFERROR(VLOOKUP(B367,Sheet2!A:C,2,FALSE),0)</f>
        <v>3/8" PUSH ON HOSE, SOLD BY THE FOOT</v>
      </c>
      <c r="I367" s="30">
        <f>IFERROR(VLOOKUP(B367,Sheet2!A:E,5,FALSE),0)</f>
        <v>0.12</v>
      </c>
      <c r="J367" s="31">
        <f t="shared" si="30"/>
        <v>0</v>
      </c>
      <c r="K367" s="3">
        <f t="shared" si="31"/>
        <v>0</v>
      </c>
    </row>
    <row r="368" spans="1:11" x14ac:dyDescent="0.2">
      <c r="A368" s="32"/>
      <c r="B368" s="42" t="s">
        <v>293</v>
      </c>
      <c r="C368" s="34">
        <f>IFERROR(VLOOKUP(B368,Sheet2!A:C,3,FALSE),0)</f>
        <v>2.95</v>
      </c>
      <c r="D368" s="35">
        <f>IFERROR(VLOOKUP(B368,Sheet2!A:E,4,FALSE),0)</f>
        <v>1.92</v>
      </c>
      <c r="E368" s="36"/>
      <c r="F368" s="89">
        <f t="shared" si="35"/>
        <v>0</v>
      </c>
      <c r="G368" s="38" t="s">
        <v>291</v>
      </c>
      <c r="H368" s="157" t="str">
        <f>IFERROR(VLOOKUP(B368,Sheet2!A:C,2,FALSE),0)</f>
        <v>3/8" PUSH ON HOSE FITTING X 1/4" MALE NPT</v>
      </c>
      <c r="I368" s="30">
        <f>IFERROR(VLOOKUP(B368,Sheet2!A:E,5,FALSE),0)</f>
        <v>0.06</v>
      </c>
      <c r="J368" s="31">
        <f t="shared" si="30"/>
        <v>0</v>
      </c>
      <c r="K368" s="3">
        <f t="shared" si="31"/>
        <v>0</v>
      </c>
    </row>
    <row r="369" spans="1:11" x14ac:dyDescent="0.2">
      <c r="A369" s="32"/>
      <c r="B369" s="42" t="s">
        <v>294</v>
      </c>
      <c r="C369" s="34">
        <f>IFERROR(VLOOKUP(B369,Sheet2!A:C,3,FALSE),0)</f>
        <v>3.79</v>
      </c>
      <c r="D369" s="35">
        <f>IFERROR(VLOOKUP(B369,Sheet2!A:E,4,FALSE),0)</f>
        <v>2.46</v>
      </c>
      <c r="E369" s="36"/>
      <c r="F369" s="89">
        <f t="shared" si="35"/>
        <v>0</v>
      </c>
      <c r="G369" s="38" t="s">
        <v>291</v>
      </c>
      <c r="H369" s="157" t="str">
        <f>IFERROR(VLOOKUP(B369,Sheet2!A:C,2,FALSE),0)</f>
        <v>3/8" PUSH ON HOSE FITTING X 3/8" MALE NPT</v>
      </c>
      <c r="I369" s="30">
        <f>IFERROR(VLOOKUP(B369,Sheet2!A:E,5,FALSE),0)</f>
        <v>0.08</v>
      </c>
      <c r="J369" s="31">
        <f t="shared" si="30"/>
        <v>0</v>
      </c>
      <c r="K369" s="3">
        <f t="shared" si="31"/>
        <v>0</v>
      </c>
    </row>
    <row r="370" spans="1:11" x14ac:dyDescent="0.2">
      <c r="A370" s="32"/>
      <c r="B370" s="42" t="s">
        <v>295</v>
      </c>
      <c r="C370" s="34">
        <f>IFERROR(VLOOKUP(B370,Sheet2!A:C,3,FALSE),0)</f>
        <v>4.37</v>
      </c>
      <c r="D370" s="35">
        <f>IFERROR(VLOOKUP(B370,Sheet2!A:E,4,FALSE),0)</f>
        <v>2.84</v>
      </c>
      <c r="E370" s="36"/>
      <c r="F370" s="89">
        <f t="shared" si="35"/>
        <v>0</v>
      </c>
      <c r="G370" s="38" t="s">
        <v>291</v>
      </c>
      <c r="H370" s="157" t="str">
        <f>IFERROR(VLOOKUP(B370,Sheet2!A:C,2,FALSE),0)</f>
        <v>3/8" PUSH ON HOSE FITTING X 1/2" MALE NPT</v>
      </c>
      <c r="I370" s="30">
        <f>IFERROR(VLOOKUP(B370,Sheet2!A:E,5,FALSE),0)</f>
        <v>0.12</v>
      </c>
      <c r="J370" s="31">
        <f t="shared" si="30"/>
        <v>0</v>
      </c>
      <c r="K370" s="3">
        <f t="shared" si="31"/>
        <v>0</v>
      </c>
    </row>
    <row r="371" spans="1:11" x14ac:dyDescent="0.2">
      <c r="A371" s="32"/>
      <c r="B371" s="42" t="s">
        <v>296</v>
      </c>
      <c r="C371" s="34">
        <f>IFERROR(VLOOKUP(B371,Sheet2!A:C,3,FALSE),0)</f>
        <v>17.11</v>
      </c>
      <c r="D371" s="35">
        <f>IFERROR(VLOOKUP(B371,Sheet2!A:E,4,FALSE),0)</f>
        <v>11.12</v>
      </c>
      <c r="E371" s="36"/>
      <c r="F371" s="89">
        <f t="shared" si="35"/>
        <v>0</v>
      </c>
      <c r="G371" s="38" t="s">
        <v>291</v>
      </c>
      <c r="H371" s="157" t="str">
        <f>IFERROR(VLOOKUP(B371,Sheet2!A:C,2,FALSE),0)</f>
        <v>3/8" PUSH ON HOSE FITTING X 1/4" FEMALE SWIVEL NPT</v>
      </c>
      <c r="I371" s="30">
        <f>IFERROR(VLOOKUP(B371,Sheet2!A:E,5,FALSE),0)</f>
        <v>0.06</v>
      </c>
      <c r="J371" s="31">
        <f t="shared" si="30"/>
        <v>0</v>
      </c>
      <c r="K371" s="3">
        <f t="shared" si="31"/>
        <v>0</v>
      </c>
    </row>
    <row r="372" spans="1:11" x14ac:dyDescent="0.2">
      <c r="A372" s="32"/>
      <c r="B372" s="42" t="s">
        <v>297</v>
      </c>
      <c r="C372" s="34">
        <f>IFERROR(VLOOKUP(B372,Sheet2!A:C,3,FALSE),0)</f>
        <v>5.29</v>
      </c>
      <c r="D372" s="35">
        <f>IFERROR(VLOOKUP(B372,Sheet2!A:E,4,FALSE),0)</f>
        <v>3.44</v>
      </c>
      <c r="E372" s="36"/>
      <c r="F372" s="89">
        <f t="shared" si="35"/>
        <v>0</v>
      </c>
      <c r="G372" s="38" t="s">
        <v>291</v>
      </c>
      <c r="H372" s="157" t="str">
        <f>IFERROR(VLOOKUP(B372,Sheet2!A:C,2,FALSE),0)</f>
        <v>3/8" PUSH ON HOSE FITTING X 1/2" FEMALE SWIVEL NPT</v>
      </c>
      <c r="I372" s="30">
        <f>IFERROR(VLOOKUP(B372,Sheet2!A:E,5,FALSE),0)</f>
        <v>0.2</v>
      </c>
      <c r="J372" s="31">
        <f t="shared" si="30"/>
        <v>0</v>
      </c>
      <c r="K372" s="3">
        <f t="shared" si="31"/>
        <v>0</v>
      </c>
    </row>
    <row r="373" spans="1:11" x14ac:dyDescent="0.2">
      <c r="A373" s="32"/>
      <c r="B373" s="42" t="s">
        <v>298</v>
      </c>
      <c r="C373" s="34">
        <f>IFERROR(VLOOKUP(B373,Sheet2!A:C,3,FALSE),0)</f>
        <v>315.44100000000003</v>
      </c>
      <c r="D373" s="35">
        <f>IFERROR(VLOOKUP(B373,Sheet2!A:E,4,FALSE),0)</f>
        <v>205.04</v>
      </c>
      <c r="E373" s="36"/>
      <c r="F373" s="89">
        <f t="shared" si="35"/>
        <v>0</v>
      </c>
      <c r="G373" s="38" t="s">
        <v>266</v>
      </c>
      <c r="H373" s="157" t="str">
        <f>IFERROR(VLOOKUP(B373,Sheet2!A:C,2,FALSE),0)</f>
        <v>1/2" PUSH ON HOSE 160 FT ROLL</v>
      </c>
      <c r="I373" s="30">
        <f>IFERROR(VLOOKUP(B373,Sheet2!A:E,5,FALSE),0)</f>
        <v>0.113</v>
      </c>
      <c r="J373" s="31">
        <f t="shared" si="30"/>
        <v>0</v>
      </c>
      <c r="K373" s="3">
        <f t="shared" si="31"/>
        <v>0</v>
      </c>
    </row>
    <row r="374" spans="1:11" x14ac:dyDescent="0.2">
      <c r="A374" s="32"/>
      <c r="B374" s="42" t="s">
        <v>299</v>
      </c>
      <c r="C374" s="34">
        <f>IFERROR(VLOOKUP(B374,Sheet2!A:C,3,FALSE),0)</f>
        <v>2.8979999999999997</v>
      </c>
      <c r="D374" s="35">
        <f>IFERROR(VLOOKUP(B374,Sheet2!A:E,4,FALSE),0)</f>
        <v>1.88</v>
      </c>
      <c r="E374" s="36"/>
      <c r="F374" s="89">
        <f t="shared" si="35"/>
        <v>0</v>
      </c>
      <c r="G374" s="38" t="s">
        <v>266</v>
      </c>
      <c r="H374" s="157" t="str">
        <f>IFERROR(VLOOKUP(B374,Sheet2!A:C,2,FALSE),0)</f>
        <v>1/2" PUSH ON HOSE PER FT</v>
      </c>
      <c r="I374" s="30">
        <f>IFERROR(VLOOKUP(B374,Sheet2!A:E,5,FALSE),0)</f>
        <v>0.2</v>
      </c>
      <c r="J374" s="31">
        <f t="shared" si="30"/>
        <v>0</v>
      </c>
      <c r="K374" s="3">
        <f t="shared" si="31"/>
        <v>0</v>
      </c>
    </row>
    <row r="375" spans="1:11" x14ac:dyDescent="0.2">
      <c r="A375" s="32"/>
      <c r="B375" s="42" t="s">
        <v>300</v>
      </c>
      <c r="C375" s="34">
        <f>IFERROR(VLOOKUP(B375,Sheet2!A:C,3,FALSE),0)</f>
        <v>5.29</v>
      </c>
      <c r="D375" s="35">
        <f>IFERROR(VLOOKUP(B375,Sheet2!A:E,4,FALSE),0)</f>
        <v>3.44</v>
      </c>
      <c r="E375" s="36"/>
      <c r="F375" s="89">
        <f t="shared" si="35"/>
        <v>0</v>
      </c>
      <c r="G375" s="38" t="s">
        <v>266</v>
      </c>
      <c r="H375" s="157" t="str">
        <f>IFERROR(VLOOKUP(B375,Sheet2!A:C,2,FALSE),0)</f>
        <v>1/2" PUSH ON HOSE FITTING X 1/2" MALE NPT</v>
      </c>
      <c r="I375" s="30">
        <f>IFERROR(VLOOKUP(B375,Sheet2!A:E,5,FALSE),0)</f>
        <v>0.16</v>
      </c>
      <c r="J375" s="31">
        <f t="shared" si="30"/>
        <v>0</v>
      </c>
      <c r="K375" s="3">
        <f t="shared" si="31"/>
        <v>0</v>
      </c>
    </row>
    <row r="376" spans="1:11" ht="13.5" thickBot="1" x14ac:dyDescent="0.25">
      <c r="A376" s="32"/>
      <c r="B376" s="52" t="s">
        <v>301</v>
      </c>
      <c r="C376" s="53">
        <f>IFERROR(VLOOKUP(B376,Sheet2!A:C,3,FALSE),0)</f>
        <v>6.99</v>
      </c>
      <c r="D376" s="54">
        <f>IFERROR(VLOOKUP(B376,Sheet2!A:E,4,FALSE),0)</f>
        <v>4.54</v>
      </c>
      <c r="E376" s="55"/>
      <c r="F376" s="91">
        <f t="shared" si="35"/>
        <v>0</v>
      </c>
      <c r="G376" s="57" t="s">
        <v>266</v>
      </c>
      <c r="H376" s="158" t="str">
        <f>IFERROR(VLOOKUP(B376,Sheet2!A:C,2,FALSE),0)</f>
        <v>1/2" PUSH ON HOSE FITTING X 1/2" FEMALE SWIVEL NPT</v>
      </c>
      <c r="I376" s="30">
        <f>IFERROR(VLOOKUP(B376,Sheet2!A:E,5,FALSE),0)</f>
        <v>0.125</v>
      </c>
      <c r="J376" s="31">
        <f t="shared" si="30"/>
        <v>0</v>
      </c>
      <c r="K376" s="3">
        <f t="shared" si="31"/>
        <v>0</v>
      </c>
    </row>
    <row r="377" spans="1:11" x14ac:dyDescent="0.2">
      <c r="A377" s="32"/>
      <c r="B377" s="46" t="s">
        <v>302</v>
      </c>
      <c r="C377" s="24">
        <f>IFERROR(VLOOKUP(B377,Sheet2!A:C,3,FALSE),0)</f>
        <v>12.43</v>
      </c>
      <c r="D377" s="25">
        <f>IFERROR(VLOOKUP(B377,Sheet2!A:E,4,FALSE),0)</f>
        <v>8.08</v>
      </c>
      <c r="E377" s="26"/>
      <c r="F377" s="27">
        <f t="shared" si="35"/>
        <v>0</v>
      </c>
      <c r="G377" s="28" t="s">
        <v>291</v>
      </c>
      <c r="H377" s="159" t="str">
        <f>IFERROR(VLOOKUP(B377,Sheet2!A:C,2,FALSE),0)</f>
        <v xml:space="preserve">3/8  HOSE STRAIN RELIEF                 </v>
      </c>
      <c r="I377" s="30">
        <f>IFERROR(VLOOKUP(B377,Sheet2!A:E,5,FALSE),0)</f>
        <v>0.2</v>
      </c>
      <c r="J377" s="31">
        <f t="shared" si="30"/>
        <v>0</v>
      </c>
      <c r="K377" s="3">
        <f t="shared" si="31"/>
        <v>0</v>
      </c>
    </row>
    <row r="378" spans="1:11" ht="13.5" thickBot="1" x14ac:dyDescent="0.25">
      <c r="A378" s="43"/>
      <c r="B378" s="52" t="s">
        <v>303</v>
      </c>
      <c r="C378" s="53">
        <f>IFERROR(VLOOKUP(B378,Sheet2!A:C,3,FALSE),0)</f>
        <v>13.98</v>
      </c>
      <c r="D378" s="54">
        <f>IFERROR(VLOOKUP(B378,Sheet2!A:E,4,FALSE),0)</f>
        <v>9.09</v>
      </c>
      <c r="E378" s="55"/>
      <c r="F378" s="91">
        <f t="shared" si="35"/>
        <v>0</v>
      </c>
      <c r="G378" s="57" t="s">
        <v>266</v>
      </c>
      <c r="H378" s="158" t="str">
        <f>IFERROR(VLOOKUP(B378,Sheet2!A:C,2,FALSE),0)</f>
        <v xml:space="preserve">1/2  HOSE STRAIN RELIEF             </v>
      </c>
      <c r="I378" s="30">
        <f>IFERROR(VLOOKUP(B378,Sheet2!A:E,5,FALSE),0)</f>
        <v>3.9</v>
      </c>
      <c r="J378" s="31">
        <f t="shared" si="30"/>
        <v>0</v>
      </c>
      <c r="K378" s="3">
        <f t="shared" si="31"/>
        <v>0</v>
      </c>
    </row>
    <row r="379" spans="1:11" ht="13.5" thickBot="1" x14ac:dyDescent="0.25">
      <c r="A379" s="22"/>
      <c r="B379" s="228" t="s">
        <v>304</v>
      </c>
      <c r="C379" s="232"/>
      <c r="D379" s="232"/>
      <c r="E379" s="232"/>
      <c r="F379" s="232"/>
      <c r="G379" s="232"/>
      <c r="H379" s="240"/>
      <c r="I379" s="30">
        <f>IFERROR(VLOOKUP(B379,Sheet2!A:E,5,FALSE),0)</f>
        <v>0</v>
      </c>
      <c r="J379" s="31">
        <f t="shared" si="30"/>
        <v>0</v>
      </c>
      <c r="K379" s="3">
        <f t="shared" si="31"/>
        <v>0</v>
      </c>
    </row>
    <row r="380" spans="1:11" x14ac:dyDescent="0.2">
      <c r="A380" s="32"/>
      <c r="B380" s="46" t="s">
        <v>305</v>
      </c>
      <c r="C380" s="24">
        <f>IFERROR(VLOOKUP(B380,Sheet2!A:C,3,FALSE),0)</f>
        <v>134.58000000000001</v>
      </c>
      <c r="D380" s="25">
        <f>IFERROR(VLOOKUP(B380,Sheet2!A:E,4,FALSE),0)</f>
        <v>87.48</v>
      </c>
      <c r="E380" s="26"/>
      <c r="F380" s="27">
        <f t="shared" ref="F380:F383" si="36">D380*E380</f>
        <v>0</v>
      </c>
      <c r="G380" s="28" t="s">
        <v>24</v>
      </c>
      <c r="H380" s="159" t="str">
        <f>IFERROR(VLOOKUP(B380,Sheet2!A:C,2,FALSE),0)</f>
        <v>JUMPER HOSE BRAIDED SS   1-1/2 " NPT MALE X FEM X 18"</v>
      </c>
      <c r="I380" s="30">
        <f>IFERROR(VLOOKUP(B380,Sheet2!A:E,5,FALSE),0)</f>
        <v>3.63</v>
      </c>
      <c r="J380" s="31">
        <f t="shared" si="30"/>
        <v>0</v>
      </c>
      <c r="K380" s="3">
        <f t="shared" si="31"/>
        <v>0</v>
      </c>
    </row>
    <row r="381" spans="1:11" x14ac:dyDescent="0.2">
      <c r="A381" s="32"/>
      <c r="B381" s="42" t="s">
        <v>306</v>
      </c>
      <c r="C381" s="34">
        <f>IFERROR(VLOOKUP(B381,Sheet2!A:C,3,FALSE),0)</f>
        <v>208.88</v>
      </c>
      <c r="D381" s="35">
        <f>IFERROR(VLOOKUP(B381,Sheet2!A:E,4,FALSE),0)</f>
        <v>135.77000000000001</v>
      </c>
      <c r="E381" s="36"/>
      <c r="F381" s="89">
        <f t="shared" si="36"/>
        <v>0</v>
      </c>
      <c r="G381" s="38" t="s">
        <v>24</v>
      </c>
      <c r="H381" s="157" t="str">
        <f>IFERROR(VLOOKUP(B381,Sheet2!A:C,2,FALSE),0)</f>
        <v>JUMPER HOSE BRAIDED SS   1-1/2 " NPT MALE X FEM X 36"</v>
      </c>
      <c r="I381" s="30">
        <f>IFERROR(VLOOKUP(B381,Sheet2!A:E,5,FALSE),0)</f>
        <v>6</v>
      </c>
      <c r="J381" s="31">
        <f t="shared" si="30"/>
        <v>0</v>
      </c>
      <c r="K381" s="3">
        <f t="shared" si="31"/>
        <v>0</v>
      </c>
    </row>
    <row r="382" spans="1:11" x14ac:dyDescent="0.2">
      <c r="A382" s="32"/>
      <c r="B382" s="42" t="s">
        <v>307</v>
      </c>
      <c r="C382" s="34">
        <f>IFERROR(VLOOKUP(B382,Sheet2!A:C,3,FALSE),0)</f>
        <v>269.16000000000003</v>
      </c>
      <c r="D382" s="35">
        <f>IFERROR(VLOOKUP(B382,Sheet2!A:E,4,FALSE),0)</f>
        <v>174.95</v>
      </c>
      <c r="E382" s="36"/>
      <c r="F382" s="89">
        <f t="shared" si="36"/>
        <v>0</v>
      </c>
      <c r="G382" s="38" t="s">
        <v>26</v>
      </c>
      <c r="H382" s="157" t="str">
        <f>IFERROR(VLOOKUP(B382,Sheet2!A:C,2,FALSE),0)</f>
        <v>JUMPER HOSE BRAIDED SS    2 " NPT MALE X FEM X 36"</v>
      </c>
      <c r="I382" s="30">
        <f>IFERROR(VLOOKUP(B382,Sheet2!A:E,5,FALSE),0)</f>
        <v>9</v>
      </c>
      <c r="J382" s="31">
        <f t="shared" si="30"/>
        <v>0</v>
      </c>
      <c r="K382" s="3">
        <f t="shared" si="31"/>
        <v>0</v>
      </c>
    </row>
    <row r="383" spans="1:11" ht="13.5" thickBot="1" x14ac:dyDescent="0.25">
      <c r="A383" s="43"/>
      <c r="B383" s="52" t="s">
        <v>308</v>
      </c>
      <c r="C383" s="53">
        <f>IFERROR(VLOOKUP(B383,Sheet2!A:C,3,FALSE),0)</f>
        <v>469.92</v>
      </c>
      <c r="D383" s="54">
        <f>IFERROR(VLOOKUP(B383,Sheet2!A:E,4,FALSE),0)</f>
        <v>305.45</v>
      </c>
      <c r="E383" s="55"/>
      <c r="F383" s="91">
        <f t="shared" si="36"/>
        <v>0</v>
      </c>
      <c r="G383" s="57" t="s">
        <v>28</v>
      </c>
      <c r="H383" s="158" t="str">
        <f>IFERROR(VLOOKUP(B383,Sheet2!A:C,2,FALSE),0)</f>
        <v>JUMPER HOSE BRAIDED SS   3" NPT MALE X FEM X 36"</v>
      </c>
      <c r="I383" s="30">
        <f>IFERROR(VLOOKUP(B383,Sheet2!A:E,5,FALSE),0)</f>
        <v>20</v>
      </c>
      <c r="J383" s="31">
        <f t="shared" si="30"/>
        <v>0</v>
      </c>
      <c r="K383" s="3">
        <f t="shared" si="31"/>
        <v>0</v>
      </c>
    </row>
    <row r="384" spans="1:11" ht="13.5" thickBot="1" x14ac:dyDescent="0.25">
      <c r="A384" s="22"/>
      <c r="B384" s="232" t="s">
        <v>311</v>
      </c>
      <c r="C384" s="232"/>
      <c r="D384" s="232"/>
      <c r="E384" s="232"/>
      <c r="F384" s="232"/>
      <c r="G384" s="232"/>
      <c r="H384" s="240"/>
      <c r="I384" s="30">
        <f>IFERROR(VLOOKUP(B384,Sheet2!A:E,5,FALSE),0)</f>
        <v>0</v>
      </c>
      <c r="J384" s="31">
        <f t="shared" ref="J384:J422" si="37">I384*E384</f>
        <v>0</v>
      </c>
      <c r="K384" s="3">
        <f t="shared" ref="K384:K422" si="38">E384*C384</f>
        <v>0</v>
      </c>
    </row>
    <row r="385" spans="1:14" x14ac:dyDescent="0.2">
      <c r="A385" s="32"/>
      <c r="B385" s="46" t="s">
        <v>312</v>
      </c>
      <c r="C385" s="24">
        <f>IFERROR(VLOOKUP(B385,Sheet2!A:C,3,FALSE),0)</f>
        <v>52.91</v>
      </c>
      <c r="D385" s="25">
        <f>IFERROR(VLOOKUP(B385,Sheet2!A:E,4,FALSE),0)</f>
        <v>34.39</v>
      </c>
      <c r="E385" s="26"/>
      <c r="F385" s="27">
        <f t="shared" ref="F385:F392" si="39">D385*E385</f>
        <v>0</v>
      </c>
      <c r="G385" s="28" t="s">
        <v>291</v>
      </c>
      <c r="H385" s="159" t="str">
        <f>IFERROR(VLOOKUP(B385,Sheet2!A:C,2,FALSE),0)</f>
        <v>3/8" FILTER REGULATOR UNIT WITH GAUGE, 3/8"  NPT PORTS</v>
      </c>
      <c r="I385" s="30">
        <f>IFERROR(VLOOKUP(B385,Sheet2!A:E,5,FALSE),0)</f>
        <v>1.48</v>
      </c>
      <c r="J385" s="31">
        <f t="shared" si="37"/>
        <v>0</v>
      </c>
      <c r="K385" s="3">
        <f t="shared" si="38"/>
        <v>0</v>
      </c>
    </row>
    <row r="386" spans="1:14" x14ac:dyDescent="0.2">
      <c r="A386" s="32"/>
      <c r="B386" s="42" t="s">
        <v>313</v>
      </c>
      <c r="C386" s="34">
        <f>IFERROR(VLOOKUP(B386,Sheet2!A:C,3,FALSE),0)</f>
        <v>77.16</v>
      </c>
      <c r="D386" s="35">
        <f>IFERROR(VLOOKUP(B386,Sheet2!A:E,4,FALSE),0)</f>
        <v>50.15</v>
      </c>
      <c r="E386" s="36"/>
      <c r="F386" s="89">
        <f t="shared" si="39"/>
        <v>0</v>
      </c>
      <c r="G386" s="38" t="s">
        <v>266</v>
      </c>
      <c r="H386" s="157" t="str">
        <f>IFERROR(VLOOKUP(B386,Sheet2!A:C,2,FALSE),0)</f>
        <v>1/2" FILTER REGULATOR UNIT WITH GAUGE, 1/2"  NPT PORTS</v>
      </c>
      <c r="I386" s="30">
        <f>IFERROR(VLOOKUP(B386,Sheet2!A:E,5,FALSE),0)</f>
        <v>3.08</v>
      </c>
      <c r="J386" s="31">
        <f t="shared" si="37"/>
        <v>0</v>
      </c>
      <c r="K386" s="3">
        <f t="shared" si="38"/>
        <v>0</v>
      </c>
    </row>
    <row r="387" spans="1:14" x14ac:dyDescent="0.2">
      <c r="A387" s="32"/>
      <c r="B387" s="42" t="s">
        <v>314</v>
      </c>
      <c r="C387" s="34">
        <f>IFERROR(VLOOKUP(B387,Sheet2!A:C,3,FALSE),0)</f>
        <v>99.21</v>
      </c>
      <c r="D387" s="35">
        <f>IFERROR(VLOOKUP(B387,Sheet2!A:E,4,FALSE),0)</f>
        <v>64.489999999999995</v>
      </c>
      <c r="E387" s="36"/>
      <c r="F387" s="89">
        <f t="shared" si="39"/>
        <v>0</v>
      </c>
      <c r="G387" s="38" t="s">
        <v>20</v>
      </c>
      <c r="H387" s="157" t="str">
        <f>IFERROR(VLOOKUP(B387,Sheet2!A:C,2,FALSE),0)</f>
        <v>3/4" FILTER REGULATOR UNIT WITH GAUGE, 3/4"  NPT PORTS</v>
      </c>
      <c r="I387" s="30">
        <f>IFERROR(VLOOKUP(B387,Sheet2!A:E,5,FALSE),0)</f>
        <v>3.15</v>
      </c>
      <c r="J387" s="31">
        <f t="shared" si="37"/>
        <v>0</v>
      </c>
      <c r="K387" s="3">
        <f t="shared" si="38"/>
        <v>0</v>
      </c>
    </row>
    <row r="388" spans="1:14" x14ac:dyDescent="0.2">
      <c r="A388" s="32"/>
      <c r="B388" s="42" t="s">
        <v>315</v>
      </c>
      <c r="C388" s="34">
        <f>IFERROR(VLOOKUP(B388,Sheet2!A:C,3,FALSE),0)</f>
        <v>110.2</v>
      </c>
      <c r="D388" s="35">
        <f>IFERROR(VLOOKUP(B388,Sheet2!A:E,4,FALSE),0)</f>
        <v>71.63</v>
      </c>
      <c r="E388" s="36"/>
      <c r="F388" s="89">
        <f t="shared" si="39"/>
        <v>0</v>
      </c>
      <c r="G388" s="38" t="s">
        <v>22</v>
      </c>
      <c r="H388" s="157" t="str">
        <f>IFERROR(VLOOKUP(B388,Sheet2!A:C,2,FALSE),0)</f>
        <v>1" FILTER REGULATOR UNIT WITH GAUGE, 1"  NPT PORTS</v>
      </c>
      <c r="I388" s="30">
        <f>IFERROR(VLOOKUP(B388,Sheet2!A:E,5,FALSE),0)</f>
        <v>4.6399999999999997</v>
      </c>
      <c r="J388" s="31">
        <f t="shared" si="37"/>
        <v>0</v>
      </c>
      <c r="K388" s="3">
        <f t="shared" si="38"/>
        <v>0</v>
      </c>
    </row>
    <row r="389" spans="1:14" x14ac:dyDescent="0.2">
      <c r="A389" s="32"/>
      <c r="B389" s="42"/>
      <c r="C389" s="34">
        <f>IFERROR(VLOOKUP(B389,Sheet2!A:C,3,FALSE),0)</f>
        <v>0</v>
      </c>
      <c r="D389" s="35">
        <f>IFERROR(VLOOKUP(B389,Sheet2!A:E,4,FALSE),0)</f>
        <v>0</v>
      </c>
      <c r="E389" s="36"/>
      <c r="F389" s="89">
        <f t="shared" si="39"/>
        <v>0</v>
      </c>
      <c r="G389" s="38"/>
      <c r="H389" s="157">
        <f>IFERROR(VLOOKUP(B389,Sheet2!A:C,2,FALSE),0)</f>
        <v>0</v>
      </c>
      <c r="I389" s="30">
        <f>IFERROR(VLOOKUP(B389,Sheet2!A:E,5,FALSE),0)</f>
        <v>0</v>
      </c>
      <c r="J389" s="31">
        <f t="shared" si="37"/>
        <v>0</v>
      </c>
      <c r="K389" s="3">
        <f t="shared" si="38"/>
        <v>0</v>
      </c>
    </row>
    <row r="390" spans="1:14" x14ac:dyDescent="0.2">
      <c r="A390" s="32"/>
      <c r="B390" s="42" t="s">
        <v>316</v>
      </c>
      <c r="C390" s="34">
        <f>IFERROR(VLOOKUP(B390,Sheet2!A:C,3,FALSE),0)</f>
        <v>125.11</v>
      </c>
      <c r="D390" s="35">
        <f>IFERROR(VLOOKUP(B390,Sheet2!A:E,4,FALSE),0)</f>
        <v>81.319999999999993</v>
      </c>
      <c r="E390" s="36"/>
      <c r="F390" s="89">
        <f t="shared" si="39"/>
        <v>0</v>
      </c>
      <c r="G390" s="38" t="s">
        <v>266</v>
      </c>
      <c r="H390" s="157" t="str">
        <f>IFERROR(VLOOKUP(B390,Sheet2!A:C,2,FALSE),0)</f>
        <v>1/2" VERTICAL FILTER REGULATOR  1/2"  NPT PORTS</v>
      </c>
      <c r="I390" s="30">
        <f>IFERROR(VLOOKUP(B390,Sheet2!A:E,5,FALSE),0)</f>
        <v>5</v>
      </c>
      <c r="J390" s="31">
        <f t="shared" si="37"/>
        <v>0</v>
      </c>
      <c r="K390" s="3">
        <f t="shared" si="38"/>
        <v>0</v>
      </c>
    </row>
    <row r="391" spans="1:14" x14ac:dyDescent="0.2">
      <c r="A391" s="32"/>
      <c r="B391" s="42" t="s">
        <v>317</v>
      </c>
      <c r="C391" s="34">
        <f>IFERROR(VLOOKUP(B391,Sheet2!A:C,3,FALSE),0)</f>
        <v>125.11</v>
      </c>
      <c r="D391" s="35">
        <f>IFERROR(VLOOKUP(B391,Sheet2!A:E,4,FALSE),0)</f>
        <v>81.319999999999993</v>
      </c>
      <c r="E391" s="36"/>
      <c r="F391" s="89">
        <f t="shared" si="39"/>
        <v>0</v>
      </c>
      <c r="G391" s="38" t="s">
        <v>20</v>
      </c>
      <c r="H391" s="157" t="str">
        <f>IFERROR(VLOOKUP(B391,Sheet2!A:C,2,FALSE),0)</f>
        <v>3/4" VERTICAL FILTER REGULATOR  3/4"  NPT PORTS</v>
      </c>
      <c r="I391" s="30">
        <f>IFERROR(VLOOKUP(B391,Sheet2!A:E,5,FALSE),0)</f>
        <v>5</v>
      </c>
      <c r="J391" s="31">
        <f t="shared" si="37"/>
        <v>0</v>
      </c>
      <c r="K391" s="3">
        <f t="shared" si="38"/>
        <v>0</v>
      </c>
      <c r="N391" s="3"/>
    </row>
    <row r="392" spans="1:14" ht="13.5" thickBot="1" x14ac:dyDescent="0.25">
      <c r="A392" s="32"/>
      <c r="B392" s="42"/>
      <c r="C392" s="34">
        <f>IFERROR(VLOOKUP(B392,Sheet2!A:C,3,FALSE),0)</f>
        <v>0</v>
      </c>
      <c r="D392" s="35">
        <f>IFERROR(VLOOKUP(B392,Sheet2!A:E,4,FALSE),0)</f>
        <v>0</v>
      </c>
      <c r="E392" s="36"/>
      <c r="F392" s="89">
        <f t="shared" si="39"/>
        <v>0</v>
      </c>
      <c r="G392" s="38"/>
      <c r="H392" s="157">
        <f>IFERROR(VLOOKUP(B392,Sheet2!A:C,2,FALSE),0)</f>
        <v>0</v>
      </c>
      <c r="I392" s="30">
        <f>IFERROR(VLOOKUP(B392,Sheet2!A:E,5,FALSE),0)</f>
        <v>0</v>
      </c>
      <c r="J392" s="31">
        <f t="shared" si="37"/>
        <v>0</v>
      </c>
      <c r="K392" s="3">
        <f t="shared" si="38"/>
        <v>0</v>
      </c>
    </row>
    <row r="393" spans="1:14" ht="13.5" thickBot="1" x14ac:dyDescent="0.25">
      <c r="A393" s="43"/>
      <c r="B393" s="232" t="s">
        <v>318</v>
      </c>
      <c r="C393" s="232"/>
      <c r="D393" s="232"/>
      <c r="E393" s="232"/>
      <c r="F393" s="232"/>
      <c r="G393" s="232"/>
      <c r="H393" s="240"/>
      <c r="I393" s="30">
        <f>IFERROR(VLOOKUP(B393,Sheet2!A:E,5,FALSE),0)</f>
        <v>0</v>
      </c>
      <c r="J393" s="31">
        <f t="shared" si="37"/>
        <v>0</v>
      </c>
      <c r="K393" s="3">
        <f t="shared" si="38"/>
        <v>0</v>
      </c>
    </row>
    <row r="394" spans="1:14" x14ac:dyDescent="0.2">
      <c r="A394" s="45"/>
      <c r="B394" s="46" t="s">
        <v>319</v>
      </c>
      <c r="C394" s="24">
        <f>IFERROR(VLOOKUP(B394,Sheet2!A:C,3,FALSE),0)</f>
        <v>491.94</v>
      </c>
      <c r="D394" s="25">
        <f>IFERROR(VLOOKUP(B394,Sheet2!A:E,4,FALSE),0)</f>
        <v>319.76</v>
      </c>
      <c r="E394" s="26"/>
      <c r="F394" s="27">
        <f t="shared" ref="F394:F422" si="40">D394*E394</f>
        <v>0</v>
      </c>
      <c r="G394" s="28"/>
      <c r="H394" s="159" t="str">
        <f>IFERROR(VLOOKUP(B394,Sheet2!A:C,2,FALSE),0)</f>
        <v xml:space="preserve">3/4" FASTPIPE MASTER KIT 90 FT, 3 OUTLETS </v>
      </c>
      <c r="I394" s="30">
        <f>IFERROR(VLOOKUP(B394,Sheet2!A:E,5,FALSE),0)</f>
        <v>9</v>
      </c>
      <c r="J394" s="31">
        <f t="shared" si="37"/>
        <v>0</v>
      </c>
      <c r="K394" s="3">
        <f t="shared" si="38"/>
        <v>0</v>
      </c>
    </row>
    <row r="395" spans="1:14" x14ac:dyDescent="0.2">
      <c r="A395" s="45"/>
      <c r="B395" s="42" t="s">
        <v>320</v>
      </c>
      <c r="C395" s="34">
        <f>IFERROR(VLOOKUP(B395,Sheet2!A:C,3,FALSE),0)</f>
        <v>724.94</v>
      </c>
      <c r="D395" s="35">
        <f>IFERROR(VLOOKUP(B395,Sheet2!A:E,4,FALSE),0)</f>
        <v>471.21</v>
      </c>
      <c r="E395" s="36"/>
      <c r="F395" s="89">
        <f t="shared" si="40"/>
        <v>0</v>
      </c>
      <c r="G395" s="38"/>
      <c r="H395" s="157" t="str">
        <f>IFERROR(VLOOKUP(B395,Sheet2!A:C,2,FALSE),0)</f>
        <v>1" FASTPIPE MASTER KIT 90FT, 3 OUTLETS</v>
      </c>
      <c r="I395" s="30">
        <f>IFERROR(VLOOKUP(B395,Sheet2!A:E,5,FALSE),0)</f>
        <v>11.6</v>
      </c>
      <c r="J395" s="31">
        <f t="shared" si="37"/>
        <v>0</v>
      </c>
      <c r="K395" s="3">
        <f t="shared" si="38"/>
        <v>0</v>
      </c>
    </row>
    <row r="396" spans="1:14" x14ac:dyDescent="0.2">
      <c r="A396" s="45"/>
      <c r="B396" s="42"/>
      <c r="C396" s="34">
        <f>IFERROR(VLOOKUP(B396,Sheet2!A:C,3,FALSE),0)</f>
        <v>0</v>
      </c>
      <c r="D396" s="35">
        <f>IFERROR(VLOOKUP(B396,Sheet2!A:E,4,FALSE),0)</f>
        <v>0</v>
      </c>
      <c r="E396" s="36"/>
      <c r="F396" s="89">
        <f t="shared" si="40"/>
        <v>0</v>
      </c>
      <c r="G396" s="38"/>
      <c r="H396" s="157">
        <f>IFERROR(VLOOKUP(B396,Sheet2!A:C,2,FALSE),0)</f>
        <v>0</v>
      </c>
      <c r="I396" s="30">
        <f>IFERROR(VLOOKUP(B396,Sheet2!A:E,5,FALSE),0)</f>
        <v>0</v>
      </c>
      <c r="J396" s="31">
        <f t="shared" si="37"/>
        <v>0</v>
      </c>
      <c r="K396" s="3">
        <f t="shared" si="38"/>
        <v>0</v>
      </c>
    </row>
    <row r="397" spans="1:14" x14ac:dyDescent="0.2">
      <c r="A397" s="45"/>
      <c r="B397" s="42" t="s">
        <v>321</v>
      </c>
      <c r="C397" s="34">
        <f>IFERROR(VLOOKUP(B397,Sheet2!A:C,3,FALSE),0)</f>
        <v>997.98</v>
      </c>
      <c r="D397" s="35">
        <f>IFERROR(VLOOKUP(B397,Sheet2!A:E,4,FALSE),0)</f>
        <v>648.69000000000005</v>
      </c>
      <c r="E397" s="36"/>
      <c r="F397" s="89">
        <f t="shared" si="40"/>
        <v>0</v>
      </c>
      <c r="G397" s="38"/>
      <c r="H397" s="157" t="str">
        <f>IFERROR(VLOOKUP(B397,Sheet2!A:C,2,FALSE),0)</f>
        <v xml:space="preserve">3/4" FASTPIPE MASTER KIT 235FT, 5 OUTLETS </v>
      </c>
      <c r="I397" s="30">
        <f>IFERROR(VLOOKUP(B397,Sheet2!A:E,5,FALSE),0)</f>
        <v>12</v>
      </c>
      <c r="J397" s="31">
        <f t="shared" si="37"/>
        <v>0</v>
      </c>
      <c r="K397" s="3">
        <f t="shared" si="38"/>
        <v>0</v>
      </c>
    </row>
    <row r="398" spans="1:14" x14ac:dyDescent="0.2">
      <c r="A398" s="45"/>
      <c r="B398" s="42" t="s">
        <v>322</v>
      </c>
      <c r="C398" s="34">
        <f>IFERROR(VLOOKUP(B398,Sheet2!A:C,3,FALSE),0)</f>
        <v>1227.47</v>
      </c>
      <c r="D398" s="35">
        <f>IFERROR(VLOOKUP(B398,Sheet2!A:E,4,FALSE),0)</f>
        <v>797.86</v>
      </c>
      <c r="E398" s="36"/>
      <c r="F398" s="89">
        <f t="shared" si="40"/>
        <v>0</v>
      </c>
      <c r="G398" s="38"/>
      <c r="H398" s="157" t="str">
        <f>IFERROR(VLOOKUP(B398,Sheet2!A:C,2,FALSE),0)</f>
        <v xml:space="preserve">1" FASTPIPE MASTER KIT 235FT, 5 OUTLETS </v>
      </c>
      <c r="I398" s="30">
        <f>IFERROR(VLOOKUP(B398,Sheet2!A:E,5,FALSE),0)</f>
        <v>15</v>
      </c>
      <c r="J398" s="31">
        <f t="shared" si="37"/>
        <v>0</v>
      </c>
      <c r="K398" s="3">
        <f t="shared" si="38"/>
        <v>0</v>
      </c>
    </row>
    <row r="399" spans="1:14" x14ac:dyDescent="0.2">
      <c r="A399" s="45"/>
      <c r="B399" s="42" t="s">
        <v>323</v>
      </c>
      <c r="C399" s="34">
        <f>IFERROR(VLOOKUP(B399,Sheet2!A:C,3,FALSE),0)</f>
        <v>356.49</v>
      </c>
      <c r="D399" s="35">
        <f>IFERROR(VLOOKUP(B399,Sheet2!A:E,4,FALSE),0)</f>
        <v>231.72</v>
      </c>
      <c r="E399" s="36"/>
      <c r="F399" s="89">
        <f t="shared" si="40"/>
        <v>0</v>
      </c>
      <c r="G399" s="38"/>
      <c r="H399" s="157" t="str">
        <f>IFERROR(VLOOKUP(B399,Sheet2!A:C,2,FALSE),0)</f>
        <v>3/4" FASTPIPE COOLING KIT</v>
      </c>
      <c r="I399" s="30">
        <f>IFERROR(VLOOKUP(B399,Sheet2!A:E,5,FALSE),0)</f>
        <v>34</v>
      </c>
      <c r="J399" s="31">
        <f t="shared" si="37"/>
        <v>0</v>
      </c>
      <c r="K399" s="3">
        <f t="shared" si="38"/>
        <v>0</v>
      </c>
    </row>
    <row r="400" spans="1:14" x14ac:dyDescent="0.2">
      <c r="A400" s="45"/>
      <c r="B400" s="66" t="s">
        <v>324</v>
      </c>
      <c r="C400" s="67">
        <f>IFERROR(VLOOKUP(B400,Sheet2!A:C,3,FALSE),0)</f>
        <v>465.49</v>
      </c>
      <c r="D400" s="35">
        <f>IFERROR(VLOOKUP(B400,Sheet2!A:E,4,FALSE),0)</f>
        <v>302.57</v>
      </c>
      <c r="E400" s="69"/>
      <c r="F400" s="106">
        <f t="shared" si="40"/>
        <v>0</v>
      </c>
      <c r="G400" s="71"/>
      <c r="H400" s="160" t="str">
        <f>IFERROR(VLOOKUP(B400,Sheet2!A:C,2,FALSE),0)</f>
        <v>1" FASTPIPE COOLING KIT</v>
      </c>
      <c r="I400" s="30">
        <f>IFERROR(VLOOKUP(B400,Sheet2!A:E,5,FALSE),0)</f>
        <v>66</v>
      </c>
      <c r="J400" s="31">
        <f t="shared" si="37"/>
        <v>0</v>
      </c>
      <c r="K400" s="3">
        <f t="shared" si="38"/>
        <v>0</v>
      </c>
    </row>
    <row r="401" spans="1:11" x14ac:dyDescent="0.2">
      <c r="A401" s="161"/>
      <c r="B401" s="42"/>
      <c r="C401" s="34">
        <f>IFERROR(VLOOKUP(B401,Sheet2!A:C,3,FALSE),0)</f>
        <v>0</v>
      </c>
      <c r="D401" s="35">
        <f>IFERROR(VLOOKUP(B401,Sheet2!A:E,4,FALSE),0)</f>
        <v>0</v>
      </c>
      <c r="E401" s="36"/>
      <c r="F401" s="89">
        <f t="shared" si="40"/>
        <v>0</v>
      </c>
      <c r="G401" s="38"/>
      <c r="H401" s="157">
        <f>IFERROR(VLOOKUP(B401,Sheet2!A:C,2,FALSE),0)</f>
        <v>0</v>
      </c>
      <c r="I401" s="30">
        <f>IFERROR(VLOOKUP(B401,Sheet2!A:E,5,FALSE),0)</f>
        <v>0</v>
      </c>
      <c r="J401" s="31">
        <f t="shared" si="37"/>
        <v>0</v>
      </c>
      <c r="K401" s="3">
        <f t="shared" si="38"/>
        <v>0</v>
      </c>
    </row>
    <row r="402" spans="1:11" x14ac:dyDescent="0.2">
      <c r="A402" s="161"/>
      <c r="B402" s="42"/>
      <c r="C402" s="34">
        <f>IFERROR(VLOOKUP(B402,Sheet2!A:C,3,FALSE),0)</f>
        <v>0</v>
      </c>
      <c r="D402" s="35">
        <f>IFERROR(VLOOKUP(B402,Sheet2!A:E,4,FALSE),0)</f>
        <v>0</v>
      </c>
      <c r="E402" s="36"/>
      <c r="F402" s="37">
        <f t="shared" si="40"/>
        <v>0</v>
      </c>
      <c r="G402" s="38"/>
      <c r="H402" s="39">
        <f>IFERROR(VLOOKUP(B402,Sheet2!A:C,2,FALSE),0)</f>
        <v>0</v>
      </c>
      <c r="I402" s="30">
        <f>IFERROR(VLOOKUP(B402,Sheet2!A:E,5,FALSE),0)</f>
        <v>0</v>
      </c>
      <c r="J402" s="31">
        <f t="shared" si="37"/>
        <v>0</v>
      </c>
      <c r="K402" s="3">
        <f t="shared" si="38"/>
        <v>0</v>
      </c>
    </row>
    <row r="403" spans="1:11" x14ac:dyDescent="0.2">
      <c r="A403" s="161"/>
      <c r="B403" s="42" t="s">
        <v>325</v>
      </c>
      <c r="C403" s="34">
        <f>IFERROR(VLOOKUP(B403,Sheet2!A:C,3,FALSE),0)</f>
        <v>254.94</v>
      </c>
      <c r="D403" s="35">
        <f>IFERROR(VLOOKUP(B403,Sheet2!A:E,4,FALSE),0)</f>
        <v>165.71</v>
      </c>
      <c r="E403" s="36"/>
      <c r="F403" s="37">
        <f t="shared" si="40"/>
        <v>0</v>
      </c>
      <c r="G403" s="38"/>
      <c r="H403" s="39" t="str">
        <f>IFERROR(VLOOKUP(B403,Sheet2!A:C,2,FALSE),0)</f>
        <v>1/2" MAXLINE MASTER KIT 100 FT,  3 OUTLETS</v>
      </c>
      <c r="I403" s="30">
        <f>IFERROR(VLOOKUP(B403,Sheet2!A:E,5,FALSE),0)</f>
        <v>1.21</v>
      </c>
      <c r="J403" s="31">
        <f t="shared" si="37"/>
        <v>0</v>
      </c>
      <c r="K403" s="3">
        <f t="shared" si="38"/>
        <v>0</v>
      </c>
    </row>
    <row r="404" spans="1:11" x14ac:dyDescent="0.2">
      <c r="A404" s="161"/>
      <c r="B404" s="42" t="s">
        <v>326</v>
      </c>
      <c r="C404" s="34">
        <f>IFERROR(VLOOKUP(B404,Sheet2!A:C,3,FALSE),0)</f>
        <v>306.58999999999997</v>
      </c>
      <c r="D404" s="35">
        <f>IFERROR(VLOOKUP(B404,Sheet2!A:E,4,FALSE),0)</f>
        <v>199.28</v>
      </c>
      <c r="E404" s="36"/>
      <c r="F404" s="37">
        <f t="shared" si="40"/>
        <v>0</v>
      </c>
      <c r="G404" s="38"/>
      <c r="H404" s="39" t="str">
        <f>IFERROR(VLOOKUP(B404,Sheet2!A:C,2,FALSE),0)</f>
        <v>3/4" MAXLINE MASTER KIT COMPLETE 100FT</v>
      </c>
      <c r="I404" s="30">
        <f>IFERROR(VLOOKUP(B404,Sheet2!A:E,5,FALSE),0)</f>
        <v>7</v>
      </c>
      <c r="J404" s="31">
        <f t="shared" si="37"/>
        <v>0</v>
      </c>
      <c r="K404" s="3">
        <f t="shared" si="38"/>
        <v>0</v>
      </c>
    </row>
    <row r="405" spans="1:11" x14ac:dyDescent="0.2">
      <c r="A405" s="161"/>
      <c r="B405" s="42" t="s">
        <v>327</v>
      </c>
      <c r="C405" s="34">
        <f>IFERROR(VLOOKUP(B405,Sheet2!A:C,3,FALSE),0)</f>
        <v>669.47</v>
      </c>
      <c r="D405" s="35">
        <f>IFERROR(VLOOKUP(B405,Sheet2!A:E,4,FALSE),0)</f>
        <v>435.16</v>
      </c>
      <c r="E405" s="36"/>
      <c r="F405" s="37">
        <f t="shared" si="40"/>
        <v>0</v>
      </c>
      <c r="G405" s="38"/>
      <c r="H405" s="39" t="str">
        <f>IFERROR(VLOOKUP(B405,Sheet2!A:C,2,FALSE),0)</f>
        <v>3/4" MAXLINE MASTER KIT 300 FT</v>
      </c>
      <c r="I405" s="30">
        <f>IFERROR(VLOOKUP(B405,Sheet2!A:E,5,FALSE),0)</f>
        <v>0</v>
      </c>
      <c r="J405" s="31">
        <f t="shared" si="37"/>
        <v>0</v>
      </c>
      <c r="K405" s="3">
        <f t="shared" si="38"/>
        <v>0</v>
      </c>
    </row>
    <row r="406" spans="1:11" x14ac:dyDescent="0.2">
      <c r="A406" s="161"/>
      <c r="B406" s="42"/>
      <c r="C406" s="34">
        <f>IFERROR(VLOOKUP(B406,Sheet2!A:C,3,FALSE),0)</f>
        <v>0</v>
      </c>
      <c r="D406" s="35">
        <f>IFERROR(VLOOKUP(B406,Sheet2!A:E,4,FALSE),0)</f>
        <v>0</v>
      </c>
      <c r="E406" s="36"/>
      <c r="F406" s="37">
        <f t="shared" si="40"/>
        <v>0</v>
      </c>
      <c r="G406" s="38"/>
      <c r="H406" s="39">
        <f>IFERROR(VLOOKUP(B406,Sheet2!A:C,2,FALSE),0)</f>
        <v>0</v>
      </c>
      <c r="I406" s="30">
        <f>IFERROR(VLOOKUP(B406,Sheet2!A:E,5,FALSE),0)</f>
        <v>0</v>
      </c>
      <c r="J406" s="31">
        <f t="shared" si="37"/>
        <v>0</v>
      </c>
      <c r="K406" s="3">
        <f t="shared" si="38"/>
        <v>0</v>
      </c>
    </row>
    <row r="407" spans="1:11" ht="13.5" thickBot="1" x14ac:dyDescent="0.25">
      <c r="A407" s="162"/>
      <c r="B407" s="66"/>
      <c r="C407" s="67">
        <f>IFERROR(VLOOKUP(B407,Sheet2!A:C,3,FALSE),0)</f>
        <v>0</v>
      </c>
      <c r="D407" s="35">
        <f>IFERROR(VLOOKUP(B407,Sheet2!A:E,4,FALSE),0)</f>
        <v>0</v>
      </c>
      <c r="E407" s="69"/>
      <c r="F407" s="70">
        <f t="shared" si="40"/>
        <v>0</v>
      </c>
      <c r="G407" s="71"/>
      <c r="H407" s="155">
        <f>IFERROR(VLOOKUP(B407,Sheet2!A:C,2,FALSE),0)</f>
        <v>0</v>
      </c>
      <c r="I407" s="30">
        <f>IFERROR(VLOOKUP(B407,Sheet2!A:E,5,FALSE),0)</f>
        <v>0</v>
      </c>
      <c r="J407" s="31">
        <f t="shared" si="37"/>
        <v>0</v>
      </c>
      <c r="K407" s="3">
        <f t="shared" si="38"/>
        <v>0</v>
      </c>
    </row>
    <row r="408" spans="1:11" x14ac:dyDescent="0.2">
      <c r="A408" s="44"/>
      <c r="B408" s="46" t="s">
        <v>328</v>
      </c>
      <c r="C408" s="24">
        <f>IFERROR(VLOOKUP(B408,Sheet2!A:C,3,FALSE),0)</f>
        <v>229.45</v>
      </c>
      <c r="D408" s="204">
        <f>IFERROR(VLOOKUP(B408,Sheet2!A:E,4,FALSE),0)</f>
        <v>149.13999999999999</v>
      </c>
      <c r="E408" s="26"/>
      <c r="F408" s="208">
        <f t="shared" si="40"/>
        <v>0</v>
      </c>
      <c r="G408" s="28" t="s">
        <v>291</v>
      </c>
      <c r="H408" s="29" t="str">
        <f>IFERROR(VLOOKUP(B408,Sheet2!A:C,2,FALSE),0)</f>
        <v>HOSE REEL,  3/8 X 50 FT, 1/2" INLET X 1/4" OUTLET</v>
      </c>
      <c r="I408" s="30">
        <f>IFERROR(VLOOKUP(B408,Sheet2!A:E,5,FALSE),0)</f>
        <v>35</v>
      </c>
      <c r="J408" s="31">
        <f t="shared" si="37"/>
        <v>0</v>
      </c>
      <c r="K408" s="3">
        <f t="shared" si="38"/>
        <v>0</v>
      </c>
    </row>
    <row r="409" spans="1:11" x14ac:dyDescent="0.2">
      <c r="A409" s="45"/>
      <c r="B409" s="42" t="s">
        <v>329</v>
      </c>
      <c r="C409" s="34">
        <f>IFERROR(VLOOKUP(B409,Sheet2!A:C,3,FALSE),0)</f>
        <v>312.45</v>
      </c>
      <c r="D409" s="205">
        <f>IFERROR(VLOOKUP(B409,Sheet2!A:E,4,FALSE),0)</f>
        <v>203.09</v>
      </c>
      <c r="E409" s="36"/>
      <c r="F409" s="209">
        <f t="shared" si="40"/>
        <v>0</v>
      </c>
      <c r="G409" s="38" t="s">
        <v>291</v>
      </c>
      <c r="H409" s="39" t="str">
        <f>IFERROR(VLOOKUP(B409,Sheet2!A:C,2,FALSE),0)</f>
        <v>HOSE REEL,  3/8 X 75 FT, 1/2" INLET X 1/4" OUTLET</v>
      </c>
      <c r="I409" s="30">
        <f>IFERROR(VLOOKUP(B409,Sheet2!A:E,5,FALSE),0)</f>
        <v>55</v>
      </c>
      <c r="J409" s="31">
        <f t="shared" si="37"/>
        <v>0</v>
      </c>
      <c r="K409" s="3">
        <f t="shared" si="38"/>
        <v>0</v>
      </c>
    </row>
    <row r="410" spans="1:11" x14ac:dyDescent="0.2">
      <c r="A410" s="45"/>
      <c r="B410" s="42" t="s">
        <v>330</v>
      </c>
      <c r="C410" s="34">
        <f>IFERROR(VLOOKUP(B410,Sheet2!A:C,3,FALSE),0)</f>
        <v>279.45</v>
      </c>
      <c r="D410" s="205">
        <f>IFERROR(VLOOKUP(B410,Sheet2!A:E,4,FALSE),0)</f>
        <v>181.64</v>
      </c>
      <c r="E410" s="36"/>
      <c r="F410" s="209">
        <f t="shared" si="40"/>
        <v>0</v>
      </c>
      <c r="G410" s="38" t="s">
        <v>266</v>
      </c>
      <c r="H410" s="39" t="str">
        <f>IFERROR(VLOOKUP(B410,Sheet2!A:C,2,FALSE),0)</f>
        <v>HOSE REEL,  1/2 X 50 FT, 1/2" INLET X 1/2" NPT OUTLET</v>
      </c>
      <c r="I410" s="30">
        <f>IFERROR(VLOOKUP(B410,Sheet2!A:E,5,FALSE),0)</f>
        <v>50</v>
      </c>
      <c r="J410" s="31">
        <f t="shared" si="37"/>
        <v>0</v>
      </c>
      <c r="K410" s="3">
        <f t="shared" si="38"/>
        <v>0</v>
      </c>
    </row>
    <row r="411" spans="1:11" x14ac:dyDescent="0.2">
      <c r="A411" s="45"/>
      <c r="B411" s="42" t="s">
        <v>331</v>
      </c>
      <c r="C411" s="34">
        <f>IFERROR(VLOOKUP(B411,Sheet2!A:C,3,FALSE),0)</f>
        <v>649.45000000000005</v>
      </c>
      <c r="D411" s="205">
        <f>IFERROR(VLOOKUP(B411,Sheet2!A:E,4,FALSE),0)</f>
        <v>422.14</v>
      </c>
      <c r="E411" s="36"/>
      <c r="F411" s="209">
        <f t="shared" si="40"/>
        <v>0</v>
      </c>
      <c r="G411" s="38" t="s">
        <v>266</v>
      </c>
      <c r="H411" s="39" t="str">
        <f>IFERROR(VLOOKUP(B411,Sheet2!A:C,2,FALSE),0)</f>
        <v>HOSE REEL,  1/2 X 100 FT, 1/2" INLET X 1/2" NPT OUTLET</v>
      </c>
      <c r="I411" s="30">
        <f>IFERROR(VLOOKUP(B411,Sheet2!A:E,5,FALSE),0)</f>
        <v>75</v>
      </c>
      <c r="J411" s="31">
        <f t="shared" si="37"/>
        <v>0</v>
      </c>
      <c r="K411" s="3">
        <f t="shared" si="38"/>
        <v>0</v>
      </c>
    </row>
    <row r="412" spans="1:11" x14ac:dyDescent="0.2">
      <c r="A412" s="45"/>
      <c r="B412" s="163">
        <v>50616</v>
      </c>
      <c r="C412" s="34">
        <f>IFERROR(VLOOKUP(B412,Sheet2!A:C,3,FALSE),0)</f>
        <v>4.97</v>
      </c>
      <c r="D412" s="205">
        <f>IFERROR(VLOOKUP(B412,Sheet2!A:E,4,FALSE),0)</f>
        <v>3.23</v>
      </c>
      <c r="E412" s="36"/>
      <c r="F412" s="209">
        <f t="shared" si="40"/>
        <v>0</v>
      </c>
      <c r="G412" s="38" t="s">
        <v>266</v>
      </c>
      <c r="H412" s="39" t="str">
        <f>IFERROR(VLOOKUP(B412,Sheet2!A:C,2,FALSE),0)</f>
        <v>1/2" NPT HEX NIPPLE (28-214L)</v>
      </c>
      <c r="I412" s="30">
        <f>IFERROR(VLOOKUP(B412,Sheet2!A:E,5,FALSE),0)</f>
        <v>0.11</v>
      </c>
      <c r="J412" s="31">
        <f t="shared" si="37"/>
        <v>0</v>
      </c>
      <c r="K412" s="3">
        <f t="shared" si="38"/>
        <v>0</v>
      </c>
    </row>
    <row r="413" spans="1:11" x14ac:dyDescent="0.2">
      <c r="A413" s="45"/>
      <c r="B413" s="42" t="s">
        <v>332</v>
      </c>
      <c r="C413" s="34">
        <f>IFERROR(VLOOKUP(B413,Sheet2!A:C,3,FALSE),0)</f>
        <v>58.83</v>
      </c>
      <c r="D413" s="205">
        <f>IFERROR(VLOOKUP(B413,Sheet2!A:E,4,FALSE),0)</f>
        <v>38.24</v>
      </c>
      <c r="E413" s="36"/>
      <c r="F413" s="209">
        <f t="shared" si="40"/>
        <v>0</v>
      </c>
      <c r="G413" s="38"/>
      <c r="H413" s="39" t="str">
        <f>IFERROR(VLOOKUP(B413,Sheet2!A:C,2,FALSE),0)</f>
        <v>SWIVEL BRACKET FOR R-03050</v>
      </c>
      <c r="I413" s="30">
        <f>IFERROR(VLOOKUP(B413,Sheet2!A:E,5,FALSE),0)</f>
        <v>3.5</v>
      </c>
      <c r="J413" s="31">
        <f t="shared" si="37"/>
        <v>0</v>
      </c>
      <c r="K413" s="3">
        <f t="shared" si="38"/>
        <v>0</v>
      </c>
    </row>
    <row r="414" spans="1:11" ht="13.5" thickBot="1" x14ac:dyDescent="0.25">
      <c r="A414" s="80"/>
      <c r="B414" s="206" t="s">
        <v>333</v>
      </c>
      <c r="C414" s="53">
        <f>IFERROR(VLOOKUP(B414,Sheet2!A:C,3,FALSE),0)</f>
        <v>0</v>
      </c>
      <c r="D414" s="207">
        <f>IFERROR(VLOOKUP(B414,Sheet2!A:E,4,FALSE),0)</f>
        <v>0</v>
      </c>
      <c r="E414" s="36"/>
      <c r="F414" s="209">
        <f t="shared" si="40"/>
        <v>0</v>
      </c>
      <c r="G414" s="38"/>
      <c r="H414" s="39">
        <f>IFERROR(VLOOKUP(B414,Sheet2!A:C,2,FALSE),0)</f>
        <v>0</v>
      </c>
      <c r="I414" s="30">
        <f>IFERROR(VLOOKUP(B414,Sheet2!A:E,5,FALSE),0)</f>
        <v>0</v>
      </c>
      <c r="J414" s="31">
        <f t="shared" si="37"/>
        <v>0</v>
      </c>
      <c r="K414" s="3">
        <f t="shared" si="38"/>
        <v>0</v>
      </c>
    </row>
    <row r="415" spans="1:11" x14ac:dyDescent="0.2">
      <c r="B415" s="203">
        <v>50700</v>
      </c>
      <c r="C415" s="24">
        <f>IFERROR(VLOOKUP(B415,Sheet2!A:C,3,FALSE),0)</f>
        <v>13.4</v>
      </c>
      <c r="D415" s="204">
        <f>IFERROR(VLOOKUP(B415,Sheet2!A:E,4,FALSE),0)</f>
        <v>8.7100000000000009</v>
      </c>
      <c r="E415" s="36"/>
      <c r="F415" s="209">
        <f t="shared" ref="F415:F421" si="41">D415*E415</f>
        <v>0</v>
      </c>
      <c r="G415" s="38"/>
      <c r="H415" s="39" t="str">
        <f>IFERROR(VLOOKUP(B415,Sheet2!A:C,2,FALSE),0)</f>
        <v>(1) BOTTLE OF PIPE SEALANT, (1) BOTTLE OF TEFLON TAP</v>
      </c>
      <c r="I415" s="30">
        <f>IFERROR(VLOOKUP(B415,Sheet2!A:E,5,FALSE),0)</f>
        <v>1</v>
      </c>
      <c r="J415" s="31">
        <f t="shared" ref="J415:J421" si="42">I415*E415</f>
        <v>0</v>
      </c>
      <c r="K415" s="3">
        <f t="shared" ref="K415:K421" si="43">E415*C415</f>
        <v>0</v>
      </c>
    </row>
    <row r="416" spans="1:11" x14ac:dyDescent="0.2">
      <c r="B416" s="163"/>
      <c r="C416" s="34">
        <f>IFERROR(VLOOKUP(B416,Sheet2!A:C,3,FALSE),0)</f>
        <v>0</v>
      </c>
      <c r="D416" s="205">
        <f>IFERROR(VLOOKUP(B416,Sheet2!A:E,4,FALSE),0)</f>
        <v>0</v>
      </c>
      <c r="E416" s="36"/>
      <c r="F416" s="209">
        <f t="shared" si="41"/>
        <v>0</v>
      </c>
      <c r="G416" s="38"/>
      <c r="H416" s="39">
        <f>IFERROR(VLOOKUP(B416,Sheet2!A:C,2,FALSE),0)</f>
        <v>0</v>
      </c>
      <c r="I416" s="30">
        <f>IFERROR(VLOOKUP(B416,Sheet2!A:E,5,FALSE),0)</f>
        <v>0</v>
      </c>
      <c r="J416" s="31">
        <f t="shared" si="42"/>
        <v>0</v>
      </c>
      <c r="K416" s="3">
        <f t="shared" si="43"/>
        <v>0</v>
      </c>
    </row>
    <row r="417" spans="1:11" x14ac:dyDescent="0.2">
      <c r="B417" s="163"/>
      <c r="C417" s="34">
        <f>IFERROR(VLOOKUP(B417,Sheet2!A:C,3,FALSE),0)</f>
        <v>0</v>
      </c>
      <c r="D417" s="205">
        <f>IFERROR(VLOOKUP(B417,Sheet2!A:E,4,FALSE),0)</f>
        <v>0</v>
      </c>
      <c r="E417" s="36"/>
      <c r="F417" s="209">
        <f t="shared" si="41"/>
        <v>0</v>
      </c>
      <c r="G417" s="38"/>
      <c r="H417" s="39">
        <f>IFERROR(VLOOKUP(B417,Sheet2!A:C,2,FALSE),0)</f>
        <v>0</v>
      </c>
      <c r="I417" s="30">
        <f>IFERROR(VLOOKUP(B417,Sheet2!A:E,5,FALSE),0)</f>
        <v>0</v>
      </c>
      <c r="J417" s="31">
        <f t="shared" si="42"/>
        <v>0</v>
      </c>
      <c r="K417" s="3">
        <f t="shared" si="43"/>
        <v>0</v>
      </c>
    </row>
    <row r="418" spans="1:11" x14ac:dyDescent="0.2">
      <c r="B418" s="163"/>
      <c r="C418" s="34">
        <f>IFERROR(VLOOKUP(B418,Sheet2!A:C,3,FALSE),0)</f>
        <v>0</v>
      </c>
      <c r="D418" s="205">
        <f>IFERROR(VLOOKUP(B418,Sheet2!A:E,4,FALSE),0)</f>
        <v>0</v>
      </c>
      <c r="E418" s="36"/>
      <c r="F418" s="209">
        <f t="shared" si="41"/>
        <v>0</v>
      </c>
      <c r="G418" s="38"/>
      <c r="H418" s="39">
        <f>IFERROR(VLOOKUP(B418,Sheet2!A:C,2,FALSE),0)</f>
        <v>0</v>
      </c>
      <c r="I418" s="30">
        <f>IFERROR(VLOOKUP(B418,Sheet2!A:E,5,FALSE),0)</f>
        <v>0</v>
      </c>
      <c r="J418" s="31">
        <f t="shared" si="42"/>
        <v>0</v>
      </c>
      <c r="K418" s="3">
        <f t="shared" si="43"/>
        <v>0</v>
      </c>
    </row>
    <row r="419" spans="1:11" x14ac:dyDescent="0.2">
      <c r="B419" s="163"/>
      <c r="C419" s="34">
        <f>IFERROR(VLOOKUP(B419,Sheet2!A:C,3,FALSE),0)</f>
        <v>0</v>
      </c>
      <c r="D419" s="205">
        <f>IFERROR(VLOOKUP(B419,Sheet2!A:E,4,FALSE),0)</f>
        <v>0</v>
      </c>
      <c r="E419" s="36"/>
      <c r="F419" s="209">
        <f t="shared" si="41"/>
        <v>0</v>
      </c>
      <c r="G419" s="38"/>
      <c r="H419" s="39">
        <f>IFERROR(VLOOKUP(B419,Sheet2!A:C,2,FALSE),0)</f>
        <v>0</v>
      </c>
      <c r="I419" s="30">
        <f>IFERROR(VLOOKUP(B419,Sheet2!A:E,5,FALSE),0)</f>
        <v>0</v>
      </c>
      <c r="J419" s="31">
        <f t="shared" si="42"/>
        <v>0</v>
      </c>
      <c r="K419" s="3">
        <f t="shared" si="43"/>
        <v>0</v>
      </c>
    </row>
    <row r="420" spans="1:11" x14ac:dyDescent="0.2">
      <c r="B420" s="163"/>
      <c r="C420" s="34">
        <f>IFERROR(VLOOKUP(B420,Sheet2!A:C,3,FALSE),0)</f>
        <v>0</v>
      </c>
      <c r="D420" s="205">
        <f>IFERROR(VLOOKUP(B420,Sheet2!A:E,4,FALSE),0)</f>
        <v>0</v>
      </c>
      <c r="E420" s="36"/>
      <c r="F420" s="209">
        <f t="shared" si="41"/>
        <v>0</v>
      </c>
      <c r="G420" s="38"/>
      <c r="H420" s="39">
        <f>IFERROR(VLOOKUP(B420,Sheet2!A:C,2,FALSE),0)</f>
        <v>0</v>
      </c>
      <c r="I420" s="30">
        <f>IFERROR(VLOOKUP(B420,Sheet2!A:E,5,FALSE),0)</f>
        <v>0</v>
      </c>
      <c r="J420" s="31">
        <f t="shared" si="42"/>
        <v>0</v>
      </c>
      <c r="K420" s="3">
        <f t="shared" si="43"/>
        <v>0</v>
      </c>
    </row>
    <row r="421" spans="1:11" x14ac:dyDescent="0.2">
      <c r="B421" s="163"/>
      <c r="C421" s="34">
        <f>IFERROR(VLOOKUP(B421,Sheet2!A:C,3,FALSE),0)</f>
        <v>0</v>
      </c>
      <c r="D421" s="205">
        <f>IFERROR(VLOOKUP(B421,Sheet2!A:E,4,FALSE),0)</f>
        <v>0</v>
      </c>
      <c r="E421" s="36"/>
      <c r="F421" s="209">
        <f t="shared" si="41"/>
        <v>0</v>
      </c>
      <c r="G421" s="38"/>
      <c r="H421" s="39">
        <f>IFERROR(VLOOKUP(B421,Sheet2!A:C,2,FALSE),0)</f>
        <v>0</v>
      </c>
      <c r="I421" s="30">
        <f>IFERROR(VLOOKUP(B421,Sheet2!A:E,5,FALSE),0)</f>
        <v>0</v>
      </c>
      <c r="J421" s="31">
        <f t="shared" si="42"/>
        <v>0</v>
      </c>
      <c r="K421" s="3">
        <f t="shared" si="43"/>
        <v>0</v>
      </c>
    </row>
    <row r="422" spans="1:11" ht="13.5" thickBot="1" x14ac:dyDescent="0.25">
      <c r="B422" s="206"/>
      <c r="C422" s="53">
        <f>IFERROR(VLOOKUP(B422,Sheet2!A:C,3,FALSE),0)</f>
        <v>0</v>
      </c>
      <c r="D422" s="207">
        <f>IFERROR(VLOOKUP(B422,Sheet2!A:E,4,FALSE),0)</f>
        <v>0</v>
      </c>
      <c r="E422" s="55"/>
      <c r="F422" s="210">
        <f t="shared" si="40"/>
        <v>0</v>
      </c>
      <c r="G422" s="57"/>
      <c r="H422" s="149">
        <f>IFERROR(VLOOKUP(B422,Sheet2!A:C,2,FALSE),0)</f>
        <v>0</v>
      </c>
      <c r="I422" s="30">
        <f>IFERROR(VLOOKUP(B422,Sheet2!A:E,5,FALSE),0)</f>
        <v>0</v>
      </c>
      <c r="J422" s="31">
        <f t="shared" si="37"/>
        <v>0</v>
      </c>
      <c r="K422" s="3">
        <f t="shared" si="38"/>
        <v>0</v>
      </c>
    </row>
    <row r="423" spans="1:11" ht="24" customHeight="1" thickBot="1" x14ac:dyDescent="0.25">
      <c r="A423" s="172" t="s">
        <v>334</v>
      </c>
      <c r="B423" s="214"/>
      <c r="C423" s="215"/>
      <c r="D423" s="200"/>
      <c r="E423" s="173">
        <v>1</v>
      </c>
      <c r="F423" s="201"/>
      <c r="H423" s="202" t="s">
        <v>335</v>
      </c>
      <c r="I423" s="30"/>
      <c r="J423" s="102"/>
      <c r="K423" s="3"/>
    </row>
    <row r="424" spans="1:11" x14ac:dyDescent="0.2">
      <c r="A424" s="172"/>
      <c r="B424" s="174"/>
      <c r="C424" s="175" t="s">
        <v>7</v>
      </c>
      <c r="D424" s="176"/>
      <c r="E424" s="177"/>
      <c r="F424" s="178" t="s">
        <v>13</v>
      </c>
      <c r="H424" s="164"/>
      <c r="J424" s="9"/>
    </row>
    <row r="425" spans="1:11" ht="15" customHeight="1" thickBot="1" x14ac:dyDescent="0.25">
      <c r="A425" s="172"/>
      <c r="B425" s="179"/>
      <c r="C425" s="180">
        <f>SUM(K7:K423)</f>
        <v>0</v>
      </c>
      <c r="D425" s="181"/>
      <c r="E425" s="182"/>
      <c r="F425" s="183">
        <f>SUM(F7:F423)</f>
        <v>0</v>
      </c>
      <c r="H425" s="164"/>
      <c r="J425" s="9"/>
    </row>
    <row r="426" spans="1:11" hidden="1" x14ac:dyDescent="0.2">
      <c r="A426" s="172"/>
      <c r="B426" s="179"/>
      <c r="C426" s="184"/>
      <c r="D426" s="181"/>
      <c r="E426" s="182"/>
      <c r="F426" s="185" t="e">
        <f>(F425-(F423+#REF!))*0.05</f>
        <v>#REF!</v>
      </c>
      <c r="H426" s="164" t="s">
        <v>336</v>
      </c>
      <c r="J426" s="9"/>
    </row>
    <row r="427" spans="1:11" ht="13.5" hidden="1" thickBot="1" x14ac:dyDescent="0.25">
      <c r="A427" s="186"/>
      <c r="B427" s="174"/>
      <c r="C427" s="185"/>
      <c r="D427" s="181"/>
      <c r="E427" s="187"/>
      <c r="F427" s="188" t="e">
        <f>F425-F426</f>
        <v>#REF!</v>
      </c>
      <c r="G427" s="64"/>
      <c r="H427" s="65" t="s">
        <v>337</v>
      </c>
      <c r="J427" s="9"/>
    </row>
    <row r="428" spans="1:11" ht="13.5" thickBot="1" x14ac:dyDescent="0.25">
      <c r="A428" s="172"/>
      <c r="B428" s="172" t="s">
        <v>338</v>
      </c>
      <c r="C428" s="185"/>
      <c r="D428" s="181"/>
      <c r="E428" s="187"/>
      <c r="F428" s="185"/>
      <c r="J428" s="9"/>
    </row>
    <row r="429" spans="1:11" x14ac:dyDescent="0.2">
      <c r="A429" s="189" t="s">
        <v>339</v>
      </c>
      <c r="B429" s="190">
        <f>SUM(J13:J15)+SUM(J394:J395)+SUM(J399:J400)</f>
        <v>0</v>
      </c>
      <c r="C429" s="185"/>
      <c r="D429" s="181"/>
      <c r="E429" s="187"/>
      <c r="F429" s="185"/>
      <c r="H429" s="22" t="s">
        <v>340</v>
      </c>
    </row>
    <row r="430" spans="1:11" x14ac:dyDescent="0.2">
      <c r="A430" s="189" t="s">
        <v>341</v>
      </c>
      <c r="B430" s="190">
        <f>SUM(J7:J11)+SUM(J17:J22)+SUM(J397:J398)</f>
        <v>0</v>
      </c>
      <c r="C430" s="185"/>
      <c r="D430" s="181"/>
      <c r="E430" s="187"/>
      <c r="F430" s="185"/>
      <c r="H430" s="32" t="s">
        <v>342</v>
      </c>
    </row>
    <row r="431" spans="1:11" x14ac:dyDescent="0.2">
      <c r="A431" s="189" t="s">
        <v>47</v>
      </c>
      <c r="B431" s="190">
        <f>J30</f>
        <v>0</v>
      </c>
      <c r="C431" s="185"/>
      <c r="D431" s="181"/>
      <c r="E431" s="187"/>
      <c r="F431" s="185"/>
      <c r="H431" s="32" t="s">
        <v>1353</v>
      </c>
    </row>
    <row r="432" spans="1:11" ht="13.5" thickBot="1" x14ac:dyDescent="0.25">
      <c r="A432" s="189" t="s">
        <v>343</v>
      </c>
      <c r="B432" s="191">
        <f>SUM(J31:J422)+SUM(J24:J28)</f>
        <v>0</v>
      </c>
      <c r="C432" s="185"/>
      <c r="D432" s="181"/>
      <c r="E432" s="187"/>
      <c r="F432" s="185"/>
      <c r="H432" s="32" t="s">
        <v>344</v>
      </c>
    </row>
    <row r="433" spans="1:8" ht="13.5" thickBot="1" x14ac:dyDescent="0.25">
      <c r="A433" s="192" t="s">
        <v>15</v>
      </c>
      <c r="B433" s="193">
        <f>SUM(J7:J422)</f>
        <v>0</v>
      </c>
      <c r="C433" s="185"/>
      <c r="D433" s="181"/>
      <c r="E433" s="187"/>
      <c r="F433" s="185"/>
      <c r="H433" s="43" t="s">
        <v>345</v>
      </c>
    </row>
    <row r="434" spans="1:8" ht="13.5" thickBot="1" x14ac:dyDescent="0.25">
      <c r="A434" s="172" t="s">
        <v>346</v>
      </c>
      <c r="B434" s="194"/>
      <c r="C434" s="185"/>
      <c r="D434" s="181"/>
      <c r="E434" s="187"/>
      <c r="F434" s="185"/>
    </row>
    <row r="435" spans="1:8" x14ac:dyDescent="0.2">
      <c r="A435" s="169"/>
      <c r="B435" s="169"/>
      <c r="C435" s="171"/>
      <c r="D435" s="170"/>
      <c r="E435" s="171"/>
      <c r="F435" s="171"/>
    </row>
  </sheetData>
  <mergeCells count="23">
    <mergeCell ref="B393:H393"/>
    <mergeCell ref="B23:H23"/>
    <mergeCell ref="B337:H337"/>
    <mergeCell ref="B357:H357"/>
    <mergeCell ref="B365:H365"/>
    <mergeCell ref="B379:H379"/>
    <mergeCell ref="B384:H384"/>
    <mergeCell ref="B261:H261"/>
    <mergeCell ref="B273:H273"/>
    <mergeCell ref="B280:H280"/>
    <mergeCell ref="B290:H290"/>
    <mergeCell ref="B325:H325"/>
    <mergeCell ref="B194:H194"/>
    <mergeCell ref="B98:H98"/>
    <mergeCell ref="B232:H232"/>
    <mergeCell ref="B207:H207"/>
    <mergeCell ref="B243:H243"/>
    <mergeCell ref="B218:H218"/>
    <mergeCell ref="B129:H129"/>
    <mergeCell ref="B135:H135"/>
    <mergeCell ref="B164:H164"/>
    <mergeCell ref="B175:H175"/>
    <mergeCell ref="B150:H150"/>
  </mergeCells>
  <phoneticPr fontId="5" type="noConversion"/>
  <printOptions horizontalCentered="1"/>
  <pageMargins left="0.5" right="0.5" top="0.25" bottom="0.25" header="0.5" footer="0.25"/>
  <pageSetup scale="93" fitToHeight="0" orientation="landscape" r:id="rId1"/>
  <headerFooter alignWithMargins="0">
    <oddHeader>&amp;R&amp;P</oddHeader>
  </headerFooter>
  <rowBreaks count="7" manualBreakCount="7">
    <brk id="48" max="7" man="1"/>
    <brk id="97" max="7" man="1"/>
    <brk id="144" max="7" man="1"/>
    <brk id="193" max="7" man="1"/>
    <brk id="289" max="7" man="1"/>
    <brk id="336" max="7" man="1"/>
    <brk id="38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E830"/>
  <sheetViews>
    <sheetView workbookViewId="0">
      <selection activeCell="D1" sqref="D1:D1048576"/>
    </sheetView>
  </sheetViews>
  <sheetFormatPr defaultColWidth="9.140625" defaultRowHeight="15" x14ac:dyDescent="0.25"/>
  <cols>
    <col min="1" max="1" width="32.7109375" style="219" customWidth="1"/>
    <col min="2" max="2" width="59" style="216" customWidth="1"/>
    <col min="3" max="3" width="11.42578125" style="196" bestFit="1" customWidth="1"/>
    <col min="4" max="4" width="11.42578125" style="196" customWidth="1"/>
    <col min="5" max="5" width="9.28515625" style="195" bestFit="1" customWidth="1"/>
    <col min="6" max="16384" width="9.140625" style="195"/>
  </cols>
  <sheetData>
    <row r="1" spans="1:5" s="1" customFormat="1" x14ac:dyDescent="0.25">
      <c r="A1" s="219"/>
      <c r="B1" s="216"/>
      <c r="C1" s="196" t="s">
        <v>822</v>
      </c>
      <c r="D1" s="196" t="s">
        <v>1354</v>
      </c>
      <c r="E1" s="197" t="s">
        <v>823</v>
      </c>
    </row>
    <row r="2" spans="1:5" x14ac:dyDescent="0.25">
      <c r="A2" s="220">
        <v>17790</v>
      </c>
      <c r="B2" s="199" t="s">
        <v>1267</v>
      </c>
      <c r="C2" s="196">
        <v>724.49</v>
      </c>
      <c r="D2" s="196">
        <v>470.92</v>
      </c>
      <c r="E2" s="195">
        <v>15</v>
      </c>
    </row>
    <row r="3" spans="1:5" x14ac:dyDescent="0.25">
      <c r="A3" s="220">
        <v>20100</v>
      </c>
      <c r="B3" s="199" t="s">
        <v>1268</v>
      </c>
      <c r="C3" s="196">
        <v>76.75</v>
      </c>
      <c r="D3" s="196">
        <v>49.89</v>
      </c>
      <c r="E3" s="195">
        <v>6</v>
      </c>
    </row>
    <row r="4" spans="1:5" x14ac:dyDescent="0.25">
      <c r="A4" s="220">
        <v>20200</v>
      </c>
      <c r="B4" s="199" t="s">
        <v>1269</v>
      </c>
      <c r="C4" s="196">
        <v>5.34</v>
      </c>
      <c r="D4" s="196">
        <v>3.47</v>
      </c>
      <c r="E4" s="195">
        <v>0.03</v>
      </c>
    </row>
    <row r="5" spans="1:5" x14ac:dyDescent="0.25">
      <c r="A5" s="220">
        <v>50100</v>
      </c>
      <c r="B5" s="199" t="s">
        <v>1270</v>
      </c>
      <c r="C5" s="196">
        <v>6.04</v>
      </c>
      <c r="D5" s="196">
        <v>3.93</v>
      </c>
      <c r="E5" s="195">
        <v>0.08</v>
      </c>
    </row>
    <row r="6" spans="1:5" x14ac:dyDescent="0.25">
      <c r="A6" s="220">
        <v>50110</v>
      </c>
      <c r="B6" s="199" t="s">
        <v>1271</v>
      </c>
      <c r="C6" s="196">
        <v>7.28</v>
      </c>
      <c r="D6" s="196">
        <v>4.7300000000000004</v>
      </c>
      <c r="E6" s="195">
        <v>0.1</v>
      </c>
    </row>
    <row r="7" spans="1:5" x14ac:dyDescent="0.25">
      <c r="A7" s="220">
        <v>50120</v>
      </c>
      <c r="B7" s="199" t="s">
        <v>1272</v>
      </c>
      <c r="C7" s="196">
        <v>6.57</v>
      </c>
      <c r="D7" s="196">
        <v>4.2699999999999996</v>
      </c>
      <c r="E7" s="195">
        <v>0.19</v>
      </c>
    </row>
    <row r="8" spans="1:5" x14ac:dyDescent="0.25">
      <c r="A8" s="220">
        <v>50125</v>
      </c>
      <c r="B8" s="199" t="s">
        <v>1273</v>
      </c>
      <c r="C8" s="196">
        <v>75.010000000000005</v>
      </c>
      <c r="D8" s="196">
        <v>48.76</v>
      </c>
      <c r="E8" s="195">
        <v>0.03</v>
      </c>
    </row>
    <row r="9" spans="1:5" x14ac:dyDescent="0.25">
      <c r="A9" s="221">
        <v>50130</v>
      </c>
      <c r="B9" s="198" t="s">
        <v>349</v>
      </c>
      <c r="C9" s="196">
        <v>3.07</v>
      </c>
      <c r="D9" s="196">
        <v>2</v>
      </c>
      <c r="E9" s="197">
        <v>0.08</v>
      </c>
    </row>
    <row r="10" spans="1:5" x14ac:dyDescent="0.25">
      <c r="A10" s="221">
        <v>50131</v>
      </c>
      <c r="B10" s="198" t="s">
        <v>350</v>
      </c>
      <c r="C10" s="196">
        <v>7.28</v>
      </c>
      <c r="D10" s="196">
        <v>4.7300000000000004</v>
      </c>
      <c r="E10" s="197">
        <v>0.21</v>
      </c>
    </row>
    <row r="11" spans="1:5" x14ac:dyDescent="0.25">
      <c r="A11" s="221">
        <v>50132</v>
      </c>
      <c r="B11" s="198" t="s">
        <v>351</v>
      </c>
      <c r="C11" s="196">
        <v>45.82</v>
      </c>
      <c r="D11" s="196">
        <v>29.78</v>
      </c>
      <c r="E11" s="197">
        <v>0.34399999999999997</v>
      </c>
    </row>
    <row r="12" spans="1:5" x14ac:dyDescent="0.25">
      <c r="A12" s="220">
        <v>50134</v>
      </c>
      <c r="B12" s="199" t="s">
        <v>1274</v>
      </c>
      <c r="C12" s="196">
        <v>2.08</v>
      </c>
      <c r="D12" s="196">
        <v>1.35</v>
      </c>
      <c r="E12" s="195">
        <v>0.02</v>
      </c>
    </row>
    <row r="13" spans="1:5" x14ac:dyDescent="0.25">
      <c r="A13" s="221">
        <v>50135</v>
      </c>
      <c r="B13" s="198" t="s">
        <v>352</v>
      </c>
      <c r="C13" s="196">
        <v>1.94</v>
      </c>
      <c r="D13" s="196">
        <v>1.26</v>
      </c>
      <c r="E13" s="197">
        <v>0.03</v>
      </c>
    </row>
    <row r="14" spans="1:5" x14ac:dyDescent="0.25">
      <c r="A14" s="221">
        <v>50136</v>
      </c>
      <c r="B14" s="198" t="s">
        <v>353</v>
      </c>
      <c r="C14" s="196">
        <v>4.28</v>
      </c>
      <c r="D14" s="196">
        <v>2.78</v>
      </c>
      <c r="E14" s="197">
        <v>0.06</v>
      </c>
    </row>
    <row r="15" spans="1:5" x14ac:dyDescent="0.25">
      <c r="A15" s="221">
        <v>50137</v>
      </c>
      <c r="B15" s="198" t="s">
        <v>354</v>
      </c>
      <c r="C15" s="196">
        <v>10.09</v>
      </c>
      <c r="D15" s="196">
        <v>6.56</v>
      </c>
      <c r="E15" s="197">
        <v>0.113</v>
      </c>
    </row>
    <row r="16" spans="1:5" x14ac:dyDescent="0.25">
      <c r="A16" s="221">
        <v>50138</v>
      </c>
      <c r="B16" s="198" t="s">
        <v>355</v>
      </c>
      <c r="C16" s="196">
        <v>28.11</v>
      </c>
      <c r="D16" s="196">
        <v>18.27</v>
      </c>
      <c r="E16" s="197">
        <v>0.26900000000000002</v>
      </c>
    </row>
    <row r="17" spans="1:5" x14ac:dyDescent="0.25">
      <c r="A17" s="220">
        <v>50200</v>
      </c>
      <c r="B17" s="199" t="s">
        <v>1275</v>
      </c>
      <c r="C17" s="196">
        <v>7.04</v>
      </c>
      <c r="D17" s="196">
        <v>4.58</v>
      </c>
      <c r="E17" s="195">
        <v>7.0000000000000007E-2</v>
      </c>
    </row>
    <row r="18" spans="1:5" x14ac:dyDescent="0.25">
      <c r="A18" s="220">
        <v>50300</v>
      </c>
      <c r="B18" s="199" t="s">
        <v>1276</v>
      </c>
      <c r="C18" s="196">
        <v>5.36</v>
      </c>
      <c r="D18" s="196">
        <v>3.48</v>
      </c>
      <c r="E18" s="195">
        <v>0.05</v>
      </c>
    </row>
    <row r="19" spans="1:5" x14ac:dyDescent="0.25">
      <c r="A19" s="220">
        <v>50400</v>
      </c>
      <c r="B19" s="199" t="s">
        <v>1277</v>
      </c>
      <c r="C19" s="196">
        <v>8.15</v>
      </c>
      <c r="D19" s="196">
        <v>5.3</v>
      </c>
      <c r="E19" s="195">
        <v>0.1</v>
      </c>
    </row>
    <row r="20" spans="1:5" x14ac:dyDescent="0.25">
      <c r="A20" s="220">
        <v>50500</v>
      </c>
      <c r="B20" s="199" t="s">
        <v>1278</v>
      </c>
      <c r="C20" s="196">
        <v>5.36</v>
      </c>
      <c r="D20" s="196">
        <v>3.48</v>
      </c>
      <c r="E20" s="195">
        <v>0.05</v>
      </c>
    </row>
    <row r="21" spans="1:5" x14ac:dyDescent="0.25">
      <c r="A21" s="221">
        <v>50604</v>
      </c>
      <c r="B21" s="198" t="s">
        <v>356</v>
      </c>
      <c r="C21" s="196">
        <v>9.08</v>
      </c>
      <c r="D21" s="196">
        <v>5.9</v>
      </c>
      <c r="E21" s="197">
        <v>0.16</v>
      </c>
    </row>
    <row r="22" spans="1:5" x14ac:dyDescent="0.25">
      <c r="A22" s="220">
        <v>50604</v>
      </c>
      <c r="B22" s="199" t="s">
        <v>1279</v>
      </c>
      <c r="C22" s="196">
        <v>9.08</v>
      </c>
      <c r="D22" s="196">
        <v>5.9</v>
      </c>
      <c r="E22" s="195">
        <v>0.16</v>
      </c>
    </row>
    <row r="23" spans="1:5" x14ac:dyDescent="0.25">
      <c r="A23" s="221">
        <v>50605</v>
      </c>
      <c r="B23" s="198" t="s">
        <v>357</v>
      </c>
      <c r="C23" s="196">
        <v>27.21</v>
      </c>
      <c r="D23" s="196">
        <v>17.690000000000001</v>
      </c>
      <c r="E23" s="197">
        <v>0.31</v>
      </c>
    </row>
    <row r="24" spans="1:5" x14ac:dyDescent="0.25">
      <c r="A24" s="220">
        <v>50605</v>
      </c>
      <c r="B24" s="199" t="s">
        <v>1280</v>
      </c>
      <c r="C24" s="196">
        <v>27.21</v>
      </c>
      <c r="D24" s="196">
        <v>17.690000000000001</v>
      </c>
      <c r="E24" s="195">
        <v>0.32</v>
      </c>
    </row>
    <row r="25" spans="1:5" x14ac:dyDescent="0.25">
      <c r="A25" s="221">
        <v>50606</v>
      </c>
      <c r="B25" s="198" t="s">
        <v>358</v>
      </c>
      <c r="C25" s="196">
        <v>28.39</v>
      </c>
      <c r="D25" s="196">
        <v>18.45</v>
      </c>
      <c r="E25" s="197">
        <v>0.35</v>
      </c>
    </row>
    <row r="26" spans="1:5" x14ac:dyDescent="0.25">
      <c r="A26" s="220">
        <v>50606</v>
      </c>
      <c r="B26" s="199" t="s">
        <v>1281</v>
      </c>
      <c r="C26" s="196">
        <v>28.39</v>
      </c>
      <c r="D26" s="196">
        <v>18.45</v>
      </c>
      <c r="E26" s="195">
        <v>0.3</v>
      </c>
    </row>
    <row r="27" spans="1:5" x14ac:dyDescent="0.25">
      <c r="A27" s="220">
        <v>50607</v>
      </c>
      <c r="B27" s="199" t="s">
        <v>1282</v>
      </c>
      <c r="C27" s="196">
        <v>14.89</v>
      </c>
      <c r="D27" s="196">
        <v>9.68</v>
      </c>
      <c r="E27" s="195">
        <v>0.24</v>
      </c>
    </row>
    <row r="28" spans="1:5" x14ac:dyDescent="0.25">
      <c r="A28" s="220">
        <v>50609</v>
      </c>
      <c r="B28" s="199" t="s">
        <v>1283</v>
      </c>
      <c r="C28" s="196">
        <v>2.79</v>
      </c>
      <c r="D28" s="196">
        <v>1.81</v>
      </c>
      <c r="E28" s="195">
        <v>0.06</v>
      </c>
    </row>
    <row r="29" spans="1:5" x14ac:dyDescent="0.25">
      <c r="A29" s="220">
        <v>50610</v>
      </c>
      <c r="B29" s="199" t="s">
        <v>1284</v>
      </c>
      <c r="C29" s="196">
        <v>1.96</v>
      </c>
      <c r="D29" s="196">
        <v>1.27</v>
      </c>
      <c r="E29" s="195">
        <v>0.04</v>
      </c>
    </row>
    <row r="30" spans="1:5" x14ac:dyDescent="0.25">
      <c r="A30" s="220">
        <v>50611</v>
      </c>
      <c r="B30" s="199" t="s">
        <v>1285</v>
      </c>
      <c r="C30" s="196">
        <v>5</v>
      </c>
      <c r="D30" s="196">
        <v>3.25</v>
      </c>
      <c r="E30" s="195">
        <v>0.1</v>
      </c>
    </row>
    <row r="31" spans="1:5" x14ac:dyDescent="0.25">
      <c r="A31" s="220">
        <v>50612</v>
      </c>
      <c r="B31" s="199" t="s">
        <v>1286</v>
      </c>
      <c r="C31" s="196">
        <v>6.49</v>
      </c>
      <c r="D31" s="196">
        <v>4.22</v>
      </c>
      <c r="E31" s="195">
        <v>0.11</v>
      </c>
    </row>
    <row r="32" spans="1:5" x14ac:dyDescent="0.25">
      <c r="A32" s="220">
        <v>50613</v>
      </c>
      <c r="B32" s="199" t="s">
        <v>1287</v>
      </c>
      <c r="C32" s="196">
        <v>8.24</v>
      </c>
      <c r="D32" s="196">
        <v>5.36</v>
      </c>
      <c r="E32" s="195">
        <v>0.16</v>
      </c>
    </row>
    <row r="33" spans="1:5" x14ac:dyDescent="0.25">
      <c r="A33" s="220">
        <v>50614</v>
      </c>
      <c r="B33" s="199" t="s">
        <v>1288</v>
      </c>
      <c r="C33" s="196">
        <v>11.98</v>
      </c>
      <c r="D33" s="196">
        <v>7.79</v>
      </c>
      <c r="E33" s="195">
        <v>0.21</v>
      </c>
    </row>
    <row r="34" spans="1:5" x14ac:dyDescent="0.25">
      <c r="A34" s="220">
        <v>50615</v>
      </c>
      <c r="B34" s="199" t="s">
        <v>1289</v>
      </c>
      <c r="C34" s="196">
        <v>3.03</v>
      </c>
      <c r="D34" s="196">
        <v>1.97</v>
      </c>
      <c r="E34" s="195">
        <v>7.0000000000000007E-2</v>
      </c>
    </row>
    <row r="35" spans="1:5" x14ac:dyDescent="0.25">
      <c r="A35" s="220">
        <v>50616</v>
      </c>
      <c r="B35" s="199" t="s">
        <v>1290</v>
      </c>
      <c r="C35" s="196">
        <v>4.97</v>
      </c>
      <c r="D35" s="196">
        <v>3.23</v>
      </c>
      <c r="E35" s="195">
        <v>0.11</v>
      </c>
    </row>
    <row r="36" spans="1:5" x14ac:dyDescent="0.25">
      <c r="A36" s="220">
        <v>50617</v>
      </c>
      <c r="B36" s="199" t="s">
        <v>1291</v>
      </c>
      <c r="C36" s="196">
        <v>12.24</v>
      </c>
      <c r="D36" s="196">
        <v>7.96</v>
      </c>
      <c r="E36" s="195">
        <v>0.23</v>
      </c>
    </row>
    <row r="37" spans="1:5" x14ac:dyDescent="0.25">
      <c r="A37" s="221">
        <v>50618</v>
      </c>
      <c r="B37" s="198" t="s">
        <v>1355</v>
      </c>
      <c r="C37" s="196">
        <v>5.87</v>
      </c>
      <c r="D37" s="196">
        <v>3.82</v>
      </c>
      <c r="E37" s="197">
        <v>0.11</v>
      </c>
    </row>
    <row r="38" spans="1:5" x14ac:dyDescent="0.25">
      <c r="A38" s="221">
        <v>50619</v>
      </c>
      <c r="B38" s="198" t="s">
        <v>1356</v>
      </c>
      <c r="C38" s="196">
        <v>12.39</v>
      </c>
      <c r="D38" s="196">
        <v>8.0500000000000007</v>
      </c>
      <c r="E38" s="197">
        <v>0.25</v>
      </c>
    </row>
    <row r="39" spans="1:5" x14ac:dyDescent="0.25">
      <c r="A39" s="221">
        <v>50620</v>
      </c>
      <c r="B39" s="198" t="s">
        <v>1357</v>
      </c>
      <c r="C39" s="196">
        <v>9.06</v>
      </c>
      <c r="D39" s="196">
        <v>5.89</v>
      </c>
      <c r="E39" s="197">
        <v>0.15</v>
      </c>
    </row>
    <row r="40" spans="1:5" x14ac:dyDescent="0.25">
      <c r="A40" s="221">
        <v>50621</v>
      </c>
      <c r="B40" s="198" t="s">
        <v>1292</v>
      </c>
      <c r="C40" s="196">
        <v>20.07</v>
      </c>
      <c r="D40" s="196">
        <v>13.05</v>
      </c>
      <c r="E40" s="197">
        <v>0.43</v>
      </c>
    </row>
    <row r="41" spans="1:5" x14ac:dyDescent="0.25">
      <c r="A41" s="221">
        <v>50622</v>
      </c>
      <c r="B41" s="198" t="s">
        <v>359</v>
      </c>
      <c r="C41" s="196">
        <v>18.989999999999998</v>
      </c>
      <c r="D41" s="196">
        <v>12.34</v>
      </c>
      <c r="E41" s="197">
        <v>0.25</v>
      </c>
    </row>
    <row r="42" spans="1:5" x14ac:dyDescent="0.25">
      <c r="A42" s="219">
        <v>50700</v>
      </c>
      <c r="B42" s="216" t="s">
        <v>824</v>
      </c>
      <c r="C42" s="196">
        <v>13.4</v>
      </c>
      <c r="D42" s="196">
        <v>8.7100000000000009</v>
      </c>
      <c r="E42" s="195">
        <v>1</v>
      </c>
    </row>
    <row r="43" spans="1:5" x14ac:dyDescent="0.25">
      <c r="A43" s="221">
        <v>50702</v>
      </c>
      <c r="B43" s="198" t="s">
        <v>360</v>
      </c>
      <c r="C43" s="196">
        <v>11.49</v>
      </c>
      <c r="D43" s="196">
        <v>7.47</v>
      </c>
      <c r="E43" s="197">
        <v>0</v>
      </c>
    </row>
    <row r="44" spans="1:5" x14ac:dyDescent="0.25">
      <c r="A44" s="221">
        <v>50703</v>
      </c>
      <c r="B44" s="198" t="s">
        <v>361</v>
      </c>
      <c r="C44" s="196">
        <v>7.56</v>
      </c>
      <c r="D44" s="196">
        <v>4.91</v>
      </c>
      <c r="E44" s="197">
        <v>0</v>
      </c>
    </row>
    <row r="45" spans="1:5" x14ac:dyDescent="0.25">
      <c r="A45" s="221">
        <v>50704</v>
      </c>
      <c r="B45" s="198" t="s">
        <v>362</v>
      </c>
      <c r="C45" s="196">
        <v>22.86</v>
      </c>
      <c r="D45" s="196">
        <v>14.86</v>
      </c>
      <c r="E45" s="197">
        <v>0.77500000000000002</v>
      </c>
    </row>
    <row r="46" spans="1:5" x14ac:dyDescent="0.25">
      <c r="A46" s="220">
        <v>50705</v>
      </c>
      <c r="B46" s="199" t="s">
        <v>1293</v>
      </c>
      <c r="C46" s="196">
        <v>55.74</v>
      </c>
      <c r="D46" s="196">
        <v>36.229999999999997</v>
      </c>
      <c r="E46" s="195">
        <v>0.74</v>
      </c>
    </row>
    <row r="47" spans="1:5" x14ac:dyDescent="0.25">
      <c r="A47" s="220">
        <v>50706</v>
      </c>
      <c r="B47" s="199" t="s">
        <v>1294</v>
      </c>
      <c r="C47" s="196">
        <v>79.97</v>
      </c>
      <c r="D47" s="196">
        <v>51.98</v>
      </c>
      <c r="E47" s="195">
        <v>0.68</v>
      </c>
    </row>
    <row r="48" spans="1:5" x14ac:dyDescent="0.25">
      <c r="A48" s="220">
        <v>50707</v>
      </c>
      <c r="B48" s="199" t="s">
        <v>1295</v>
      </c>
      <c r="C48" s="196">
        <v>38.42</v>
      </c>
      <c r="D48" s="196">
        <v>24.97</v>
      </c>
      <c r="E48" s="195">
        <v>0.51</v>
      </c>
    </row>
    <row r="49" spans="1:5" x14ac:dyDescent="0.25">
      <c r="A49" s="220">
        <v>50708</v>
      </c>
      <c r="B49" s="199" t="s">
        <v>1296</v>
      </c>
      <c r="C49" s="196">
        <v>37.130000000000003</v>
      </c>
      <c r="D49" s="196">
        <v>24.13</v>
      </c>
      <c r="E49" s="195">
        <v>0.5</v>
      </c>
    </row>
    <row r="50" spans="1:5" x14ac:dyDescent="0.25">
      <c r="A50" s="220">
        <v>50709</v>
      </c>
      <c r="B50" s="199" t="s">
        <v>1297</v>
      </c>
      <c r="C50" s="196">
        <v>12.45</v>
      </c>
      <c r="D50" s="196">
        <v>8.09</v>
      </c>
      <c r="E50" s="195">
        <v>0.23</v>
      </c>
    </row>
    <row r="51" spans="1:5" x14ac:dyDescent="0.25">
      <c r="A51" s="220">
        <v>50710</v>
      </c>
      <c r="B51" s="199" t="s">
        <v>1298</v>
      </c>
      <c r="C51" s="196">
        <v>14.86</v>
      </c>
      <c r="D51" s="196">
        <v>9.66</v>
      </c>
      <c r="E51" s="195">
        <v>0.33</v>
      </c>
    </row>
    <row r="52" spans="1:5" x14ac:dyDescent="0.25">
      <c r="A52" s="220">
        <v>50711</v>
      </c>
      <c r="B52" s="199" t="s">
        <v>1299</v>
      </c>
      <c r="C52" s="196">
        <v>15.75</v>
      </c>
      <c r="D52" s="196">
        <v>10.24</v>
      </c>
      <c r="E52" s="195">
        <v>0.28000000000000003</v>
      </c>
    </row>
    <row r="53" spans="1:5" x14ac:dyDescent="0.25">
      <c r="A53" s="220">
        <v>50712</v>
      </c>
      <c r="B53" s="199" t="s">
        <v>1300</v>
      </c>
      <c r="C53" s="196">
        <v>5.78</v>
      </c>
      <c r="D53" s="196">
        <v>3.76</v>
      </c>
      <c r="E53" s="195">
        <v>0.11</v>
      </c>
    </row>
    <row r="54" spans="1:5" x14ac:dyDescent="0.25">
      <c r="A54" s="220">
        <v>50713</v>
      </c>
      <c r="B54" s="199" t="s">
        <v>1301</v>
      </c>
      <c r="C54" s="196">
        <v>7.92</v>
      </c>
      <c r="D54" s="196">
        <v>5.15</v>
      </c>
      <c r="E54" s="195">
        <v>0.15</v>
      </c>
    </row>
    <row r="55" spans="1:5" x14ac:dyDescent="0.25">
      <c r="A55" s="220">
        <v>50714</v>
      </c>
      <c r="B55" s="199" t="s">
        <v>1302</v>
      </c>
      <c r="C55" s="196">
        <v>6.74</v>
      </c>
      <c r="D55" s="196">
        <v>4.38</v>
      </c>
      <c r="E55" s="195">
        <v>0.19</v>
      </c>
    </row>
    <row r="56" spans="1:5" x14ac:dyDescent="0.25">
      <c r="A56" s="220">
        <v>50715</v>
      </c>
      <c r="B56" s="199" t="s">
        <v>1303</v>
      </c>
      <c r="C56" s="196">
        <v>2.73</v>
      </c>
      <c r="D56" s="196">
        <v>1.77</v>
      </c>
      <c r="E56" s="195">
        <v>0.05</v>
      </c>
    </row>
    <row r="57" spans="1:5" x14ac:dyDescent="0.25">
      <c r="A57" s="220">
        <v>50716</v>
      </c>
      <c r="B57" s="199" t="s">
        <v>1304</v>
      </c>
      <c r="C57" s="196">
        <v>3.76</v>
      </c>
      <c r="D57" s="196">
        <v>2.44</v>
      </c>
      <c r="E57" s="195">
        <v>0.08</v>
      </c>
    </row>
    <row r="58" spans="1:5" x14ac:dyDescent="0.25">
      <c r="A58" s="220">
        <v>50717</v>
      </c>
      <c r="B58" s="199" t="s">
        <v>1305</v>
      </c>
      <c r="C58" s="196">
        <v>2.17</v>
      </c>
      <c r="D58" s="196">
        <v>1.41</v>
      </c>
      <c r="E58" s="195">
        <v>0.04</v>
      </c>
    </row>
    <row r="59" spans="1:5" x14ac:dyDescent="0.25">
      <c r="A59" s="220">
        <v>50750</v>
      </c>
      <c r="B59" s="199" t="s">
        <v>1306</v>
      </c>
      <c r="C59" s="196">
        <v>16.739999999999998</v>
      </c>
      <c r="D59" s="196">
        <v>10.88</v>
      </c>
      <c r="E59" s="195">
        <v>0.65</v>
      </c>
    </row>
    <row r="60" spans="1:5" x14ac:dyDescent="0.25">
      <c r="A60" s="220">
        <v>50810</v>
      </c>
      <c r="B60" s="199" t="s">
        <v>1307</v>
      </c>
      <c r="C60" s="196">
        <v>3.83</v>
      </c>
      <c r="D60" s="196">
        <v>2.4900000000000002</v>
      </c>
      <c r="E60" s="195">
        <v>0.08</v>
      </c>
    </row>
    <row r="61" spans="1:5" x14ac:dyDescent="0.25">
      <c r="A61" s="220">
        <v>50811</v>
      </c>
      <c r="B61" s="199" t="s">
        <v>1308</v>
      </c>
      <c r="C61" s="196">
        <v>8.91</v>
      </c>
      <c r="D61" s="196">
        <v>5.79</v>
      </c>
      <c r="E61" s="195">
        <v>0.18</v>
      </c>
    </row>
    <row r="62" spans="1:5" x14ac:dyDescent="0.25">
      <c r="A62" s="220">
        <v>50812</v>
      </c>
      <c r="B62" s="199" t="s">
        <v>1309</v>
      </c>
      <c r="C62" s="196">
        <v>10.63</v>
      </c>
      <c r="D62" s="196">
        <v>6.91</v>
      </c>
      <c r="E62" s="195">
        <v>0.17</v>
      </c>
    </row>
    <row r="63" spans="1:5" x14ac:dyDescent="0.25">
      <c r="A63" s="220">
        <v>50813</v>
      </c>
      <c r="B63" s="199" t="s">
        <v>1310</v>
      </c>
      <c r="C63" s="196">
        <v>23.29</v>
      </c>
      <c r="D63" s="196">
        <v>15.14</v>
      </c>
      <c r="E63" s="195">
        <v>0.34</v>
      </c>
    </row>
    <row r="64" spans="1:5" x14ac:dyDescent="0.25">
      <c r="A64" s="220">
        <v>50860</v>
      </c>
      <c r="B64" s="199" t="s">
        <v>1311</v>
      </c>
      <c r="C64" s="196">
        <v>4.9800000000000004</v>
      </c>
      <c r="D64" s="196">
        <v>3.24</v>
      </c>
      <c r="E64" s="195">
        <v>0.09</v>
      </c>
    </row>
    <row r="65" spans="1:5" x14ac:dyDescent="0.25">
      <c r="A65" s="220">
        <v>50861</v>
      </c>
      <c r="B65" s="199" t="s">
        <v>1312</v>
      </c>
      <c r="C65" s="196">
        <v>5.94</v>
      </c>
      <c r="D65" s="196">
        <v>3.86</v>
      </c>
      <c r="E65" s="195">
        <v>0.11</v>
      </c>
    </row>
    <row r="66" spans="1:5" x14ac:dyDescent="0.25">
      <c r="A66" s="220">
        <v>50862</v>
      </c>
      <c r="B66" s="199" t="s">
        <v>1313</v>
      </c>
      <c r="C66" s="196">
        <v>6.85</v>
      </c>
      <c r="D66" s="196">
        <v>4.45</v>
      </c>
      <c r="E66" s="195">
        <v>8.7999999999999995E-2</v>
      </c>
    </row>
    <row r="67" spans="1:5" x14ac:dyDescent="0.25">
      <c r="A67" s="220">
        <v>50863</v>
      </c>
      <c r="B67" s="199" t="s">
        <v>1314</v>
      </c>
      <c r="C67" s="196">
        <v>9.8000000000000007</v>
      </c>
      <c r="D67" s="196">
        <v>6.37</v>
      </c>
      <c r="E67" s="195">
        <v>0.18</v>
      </c>
    </row>
    <row r="68" spans="1:5" x14ac:dyDescent="0.25">
      <c r="A68" s="220">
        <v>50864</v>
      </c>
      <c r="B68" s="199" t="s">
        <v>1315</v>
      </c>
      <c r="C68" s="196">
        <v>14.44</v>
      </c>
      <c r="D68" s="196">
        <v>9.39</v>
      </c>
      <c r="E68" s="195">
        <v>0.44</v>
      </c>
    </row>
    <row r="69" spans="1:5" x14ac:dyDescent="0.25">
      <c r="A69" s="220">
        <v>50870</v>
      </c>
      <c r="B69" s="199" t="s">
        <v>1316</v>
      </c>
      <c r="C69" s="196">
        <v>4.49</v>
      </c>
      <c r="D69" s="196">
        <v>2.92</v>
      </c>
      <c r="E69" s="195">
        <v>7.0000000000000007E-2</v>
      </c>
    </row>
    <row r="70" spans="1:5" x14ac:dyDescent="0.25">
      <c r="A70" s="220">
        <v>50871</v>
      </c>
      <c r="B70" s="199" t="s">
        <v>1317</v>
      </c>
      <c r="C70" s="196">
        <v>9.18</v>
      </c>
      <c r="D70" s="196">
        <v>5.97</v>
      </c>
      <c r="E70" s="195">
        <v>0.12</v>
      </c>
    </row>
    <row r="71" spans="1:5" x14ac:dyDescent="0.25">
      <c r="A71" s="220">
        <v>50872</v>
      </c>
      <c r="B71" s="199" t="s">
        <v>1318</v>
      </c>
      <c r="C71" s="196">
        <v>8.2100000000000009</v>
      </c>
      <c r="D71" s="196">
        <v>5.34</v>
      </c>
      <c r="E71" s="195">
        <v>0.1</v>
      </c>
    </row>
    <row r="72" spans="1:5" x14ac:dyDescent="0.25">
      <c r="A72" s="220">
        <v>50873</v>
      </c>
      <c r="B72" s="199" t="s">
        <v>1319</v>
      </c>
      <c r="C72" s="196">
        <v>14.56</v>
      </c>
      <c r="D72" s="196">
        <v>9.4600000000000009</v>
      </c>
      <c r="E72" s="195">
        <v>0.15</v>
      </c>
    </row>
    <row r="73" spans="1:5" x14ac:dyDescent="0.25">
      <c r="A73" s="220">
        <v>50877</v>
      </c>
      <c r="B73" s="199" t="s">
        <v>1320</v>
      </c>
      <c r="C73" s="196">
        <v>15.73</v>
      </c>
      <c r="D73" s="196">
        <v>10.220000000000001</v>
      </c>
      <c r="E73" s="195">
        <v>0.4</v>
      </c>
    </row>
    <row r="74" spans="1:5" x14ac:dyDescent="0.25">
      <c r="A74" s="220">
        <v>50878</v>
      </c>
      <c r="B74" s="199" t="s">
        <v>1321</v>
      </c>
      <c r="C74" s="196">
        <v>23.85</v>
      </c>
      <c r="D74" s="196">
        <v>15.5</v>
      </c>
      <c r="E74" s="195">
        <v>0.71</v>
      </c>
    </row>
    <row r="75" spans="1:5" x14ac:dyDescent="0.25">
      <c r="A75" s="220">
        <v>50879</v>
      </c>
      <c r="B75" s="199" t="s">
        <v>1322</v>
      </c>
      <c r="C75" s="196">
        <v>25.95</v>
      </c>
      <c r="D75" s="196">
        <v>16.87</v>
      </c>
      <c r="E75" s="195">
        <v>0.79</v>
      </c>
    </row>
    <row r="76" spans="1:5" x14ac:dyDescent="0.25">
      <c r="A76" s="220">
        <v>50880</v>
      </c>
      <c r="B76" s="199" t="s">
        <v>1323</v>
      </c>
      <c r="C76" s="196">
        <v>33.049999999999997</v>
      </c>
      <c r="D76" s="196">
        <v>21.48</v>
      </c>
      <c r="E76" s="195">
        <v>1.27</v>
      </c>
    </row>
    <row r="77" spans="1:5" x14ac:dyDescent="0.25">
      <c r="A77" s="220">
        <v>50883</v>
      </c>
      <c r="B77" s="199" t="s">
        <v>1324</v>
      </c>
      <c r="C77" s="196">
        <v>78.83</v>
      </c>
      <c r="D77" s="196">
        <v>51.24</v>
      </c>
      <c r="E77" s="195">
        <v>2.2200000000000002</v>
      </c>
    </row>
    <row r="78" spans="1:5" x14ac:dyDescent="0.25">
      <c r="A78" s="220">
        <v>50885</v>
      </c>
      <c r="B78" s="199" t="s">
        <v>1325</v>
      </c>
      <c r="C78" s="196">
        <v>141.52000000000001</v>
      </c>
      <c r="D78" s="196">
        <v>91.99</v>
      </c>
      <c r="E78" s="195">
        <v>3.33</v>
      </c>
    </row>
    <row r="79" spans="1:5" x14ac:dyDescent="0.25">
      <c r="A79" s="220">
        <v>50910</v>
      </c>
      <c r="B79" s="199" t="s">
        <v>1326</v>
      </c>
      <c r="C79" s="196">
        <v>7.72</v>
      </c>
      <c r="D79" s="196">
        <v>5.0199999999999996</v>
      </c>
      <c r="E79" s="195">
        <v>0.17</v>
      </c>
    </row>
    <row r="80" spans="1:5" x14ac:dyDescent="0.25">
      <c r="A80" s="220">
        <v>50911</v>
      </c>
      <c r="B80" s="199" t="s">
        <v>1327</v>
      </c>
      <c r="C80" s="196">
        <v>13.32</v>
      </c>
      <c r="D80" s="196">
        <v>8.66</v>
      </c>
      <c r="E80" s="195">
        <v>0.23</v>
      </c>
    </row>
    <row r="81" spans="1:5" x14ac:dyDescent="0.25">
      <c r="A81" s="220">
        <v>50912</v>
      </c>
      <c r="B81" s="199" t="s">
        <v>1328</v>
      </c>
      <c r="C81" s="196">
        <v>17.309999999999999</v>
      </c>
      <c r="D81" s="196">
        <v>11.25</v>
      </c>
      <c r="E81" s="195">
        <v>0.28000000000000003</v>
      </c>
    </row>
    <row r="82" spans="1:5" x14ac:dyDescent="0.25">
      <c r="A82" s="220">
        <v>50913</v>
      </c>
      <c r="B82" s="199" t="s">
        <v>1329</v>
      </c>
      <c r="C82" s="196">
        <v>24.9</v>
      </c>
      <c r="D82" s="196">
        <v>16.190000000000001</v>
      </c>
      <c r="E82" s="195">
        <v>0.4</v>
      </c>
    </row>
    <row r="83" spans="1:5" x14ac:dyDescent="0.25">
      <c r="A83" s="220">
        <v>50914</v>
      </c>
      <c r="B83" s="199" t="s">
        <v>1330</v>
      </c>
      <c r="C83" s="196">
        <v>44.19</v>
      </c>
      <c r="D83" s="196">
        <v>28.72</v>
      </c>
      <c r="E83" s="195">
        <v>0.67</v>
      </c>
    </row>
    <row r="84" spans="1:5" x14ac:dyDescent="0.25">
      <c r="A84" s="221">
        <v>90120</v>
      </c>
      <c r="B84" s="198" t="s">
        <v>363</v>
      </c>
      <c r="C84" s="196">
        <v>13.43</v>
      </c>
      <c r="D84" s="196">
        <v>8.73</v>
      </c>
      <c r="E84" s="197">
        <v>0.47</v>
      </c>
    </row>
    <row r="85" spans="1:5" x14ac:dyDescent="0.25">
      <c r="A85" s="221" t="s">
        <v>347</v>
      </c>
      <c r="B85" s="198" t="s">
        <v>348</v>
      </c>
      <c r="C85" s="196">
        <v>1.95</v>
      </c>
      <c r="D85" s="196">
        <v>1.27</v>
      </c>
      <c r="E85" s="197">
        <v>0</v>
      </c>
    </row>
    <row r="86" spans="1:5" x14ac:dyDescent="0.25">
      <c r="A86" s="219" t="s">
        <v>825</v>
      </c>
      <c r="B86" s="216" t="s">
        <v>826</v>
      </c>
      <c r="C86" s="196">
        <v>99.99</v>
      </c>
      <c r="D86" s="196">
        <v>64.989999999999995</v>
      </c>
      <c r="E86" s="195">
        <v>6</v>
      </c>
    </row>
    <row r="87" spans="1:5" x14ac:dyDescent="0.25">
      <c r="A87" s="221" t="s">
        <v>364</v>
      </c>
      <c r="B87" s="198" t="s">
        <v>1358</v>
      </c>
      <c r="C87" s="196">
        <v>56.18</v>
      </c>
      <c r="D87" s="196">
        <v>36.520000000000003</v>
      </c>
      <c r="E87" s="197">
        <v>0.2</v>
      </c>
    </row>
    <row r="88" spans="1:5" x14ac:dyDescent="0.25">
      <c r="A88" s="221" t="s">
        <v>365</v>
      </c>
      <c r="B88" s="198" t="s">
        <v>1359</v>
      </c>
      <c r="C88" s="196">
        <v>67.75</v>
      </c>
      <c r="D88" s="196">
        <v>44.04</v>
      </c>
      <c r="E88" s="197">
        <v>0.2</v>
      </c>
    </row>
    <row r="89" spans="1:5" x14ac:dyDescent="0.25">
      <c r="A89" s="221" t="s">
        <v>366</v>
      </c>
      <c r="B89" s="198" t="s">
        <v>1360</v>
      </c>
      <c r="C89" s="196">
        <v>87.45</v>
      </c>
      <c r="D89" s="196">
        <v>56.84</v>
      </c>
      <c r="E89" s="197">
        <v>0.25</v>
      </c>
    </row>
    <row r="90" spans="1:5" x14ac:dyDescent="0.25">
      <c r="A90" s="221" t="s">
        <v>367</v>
      </c>
      <c r="B90" s="198" t="s">
        <v>1361</v>
      </c>
      <c r="C90" s="196">
        <v>141.54</v>
      </c>
      <c r="D90" s="196">
        <v>92</v>
      </c>
      <c r="E90" s="197">
        <v>0.33</v>
      </c>
    </row>
    <row r="91" spans="1:5" x14ac:dyDescent="0.25">
      <c r="A91" s="221" t="s">
        <v>368</v>
      </c>
      <c r="B91" s="198" t="s">
        <v>1362</v>
      </c>
      <c r="C91" s="196">
        <v>467.69</v>
      </c>
      <c r="D91" s="196">
        <v>304</v>
      </c>
      <c r="E91" s="197">
        <v>0.4</v>
      </c>
    </row>
    <row r="92" spans="1:5" x14ac:dyDescent="0.25">
      <c r="A92" s="221" t="s">
        <v>369</v>
      </c>
      <c r="B92" s="198" t="s">
        <v>1363</v>
      </c>
      <c r="C92" s="196">
        <v>35.9</v>
      </c>
      <c r="D92" s="196">
        <v>23.34</v>
      </c>
      <c r="E92" s="197">
        <v>1.03</v>
      </c>
    </row>
    <row r="93" spans="1:5" x14ac:dyDescent="0.25">
      <c r="A93" s="221" t="s">
        <v>370</v>
      </c>
      <c r="B93" s="198" t="s">
        <v>1530</v>
      </c>
      <c r="C93" s="196">
        <v>83.1</v>
      </c>
      <c r="D93" s="196">
        <v>54.02</v>
      </c>
      <c r="E93" s="197">
        <v>1.21</v>
      </c>
    </row>
    <row r="94" spans="1:5" x14ac:dyDescent="0.25">
      <c r="A94" s="221" t="s">
        <v>371</v>
      </c>
      <c r="B94" s="198" t="s">
        <v>1531</v>
      </c>
      <c r="C94" s="196">
        <v>1.95</v>
      </c>
      <c r="D94" s="196">
        <v>1.27</v>
      </c>
      <c r="E94" s="197">
        <v>0</v>
      </c>
    </row>
    <row r="95" spans="1:5" x14ac:dyDescent="0.25">
      <c r="A95" s="221" t="s">
        <v>372</v>
      </c>
      <c r="B95" s="198" t="s">
        <v>1532</v>
      </c>
      <c r="C95" s="196">
        <v>1.95</v>
      </c>
      <c r="D95" s="196">
        <v>1.27</v>
      </c>
      <c r="E95" s="197">
        <v>0</v>
      </c>
    </row>
    <row r="96" spans="1:5" x14ac:dyDescent="0.25">
      <c r="A96" s="221" t="s">
        <v>373</v>
      </c>
      <c r="B96" s="198" t="s">
        <v>1533</v>
      </c>
      <c r="C96" s="196">
        <v>1.95</v>
      </c>
      <c r="D96" s="196">
        <v>1.27</v>
      </c>
      <c r="E96" s="197">
        <v>0</v>
      </c>
    </row>
    <row r="97" spans="1:5" x14ac:dyDescent="0.25">
      <c r="A97" s="221" t="s">
        <v>374</v>
      </c>
      <c r="B97" s="198" t="s">
        <v>1534</v>
      </c>
      <c r="C97" s="196">
        <v>1.95</v>
      </c>
      <c r="D97" s="196">
        <v>1.27</v>
      </c>
      <c r="E97" s="197">
        <v>0</v>
      </c>
    </row>
    <row r="98" spans="1:5" x14ac:dyDescent="0.25">
      <c r="A98" s="221" t="s">
        <v>375</v>
      </c>
      <c r="B98" s="198" t="s">
        <v>1535</v>
      </c>
      <c r="C98" s="196">
        <v>1.95</v>
      </c>
      <c r="D98" s="196">
        <v>1.27</v>
      </c>
      <c r="E98" s="197">
        <v>0</v>
      </c>
    </row>
    <row r="99" spans="1:5" x14ac:dyDescent="0.25">
      <c r="A99" s="221" t="s">
        <v>376</v>
      </c>
      <c r="B99" s="198" t="s">
        <v>377</v>
      </c>
      <c r="C99" s="196">
        <v>29.97</v>
      </c>
      <c r="D99" s="196">
        <v>19.48</v>
      </c>
      <c r="E99" s="197">
        <v>1.6</v>
      </c>
    </row>
    <row r="100" spans="1:5" x14ac:dyDescent="0.25">
      <c r="A100" s="221" t="s">
        <v>378</v>
      </c>
      <c r="B100" s="198" t="s">
        <v>1536</v>
      </c>
      <c r="C100" s="196">
        <v>60.94</v>
      </c>
      <c r="D100" s="196">
        <v>39.61</v>
      </c>
      <c r="E100" s="197">
        <v>1.61</v>
      </c>
    </row>
    <row r="101" spans="1:5" x14ac:dyDescent="0.25">
      <c r="A101" s="221" t="s">
        <v>379</v>
      </c>
      <c r="B101" s="198" t="s">
        <v>380</v>
      </c>
      <c r="C101" s="196">
        <v>172.19</v>
      </c>
      <c r="D101" s="196">
        <v>111.92</v>
      </c>
      <c r="E101" s="197">
        <v>1.5</v>
      </c>
    </row>
    <row r="102" spans="1:5" x14ac:dyDescent="0.25">
      <c r="A102" s="221" t="s">
        <v>381</v>
      </c>
      <c r="B102" s="198" t="s">
        <v>1537</v>
      </c>
      <c r="C102" s="196">
        <v>29.59</v>
      </c>
      <c r="D102" s="196">
        <v>19.23</v>
      </c>
      <c r="E102" s="197" t="s">
        <v>382</v>
      </c>
    </row>
    <row r="103" spans="1:5" x14ac:dyDescent="0.25">
      <c r="A103" s="221" t="s">
        <v>383</v>
      </c>
      <c r="B103" s="198" t="s">
        <v>384</v>
      </c>
      <c r="C103" s="196">
        <v>24.95</v>
      </c>
      <c r="D103" s="196">
        <v>16.22</v>
      </c>
      <c r="E103" s="197">
        <v>1.1299999999999999</v>
      </c>
    </row>
    <row r="104" spans="1:5" x14ac:dyDescent="0.25">
      <c r="A104" s="221" t="s">
        <v>385</v>
      </c>
      <c r="B104" s="198" t="s">
        <v>1538</v>
      </c>
      <c r="C104" s="196">
        <v>30.95</v>
      </c>
      <c r="D104" s="196">
        <v>20.12</v>
      </c>
      <c r="E104" s="197">
        <v>0.8</v>
      </c>
    </row>
    <row r="105" spans="1:5" x14ac:dyDescent="0.25">
      <c r="A105" s="221" t="s">
        <v>386</v>
      </c>
      <c r="B105" s="198" t="s">
        <v>1539</v>
      </c>
      <c r="C105" s="196">
        <v>32.450000000000003</v>
      </c>
      <c r="D105" s="196">
        <v>21.09</v>
      </c>
      <c r="E105" s="197">
        <v>0.6</v>
      </c>
    </row>
    <row r="106" spans="1:5" x14ac:dyDescent="0.25">
      <c r="A106" s="221" t="s">
        <v>60</v>
      </c>
      <c r="B106" s="198" t="s">
        <v>827</v>
      </c>
      <c r="C106" s="196">
        <v>2.97</v>
      </c>
      <c r="D106" s="196">
        <v>1.93</v>
      </c>
      <c r="E106" s="197">
        <v>0.13750000000000001</v>
      </c>
    </row>
    <row r="107" spans="1:5" x14ac:dyDescent="0.25">
      <c r="A107" s="221" t="s">
        <v>50</v>
      </c>
      <c r="B107" s="198" t="s">
        <v>828</v>
      </c>
      <c r="C107" s="196">
        <v>3.94</v>
      </c>
      <c r="D107" s="196">
        <v>2.56</v>
      </c>
      <c r="E107" s="197">
        <v>0.33</v>
      </c>
    </row>
    <row r="108" spans="1:5" x14ac:dyDescent="0.25">
      <c r="A108" s="219" t="s">
        <v>52</v>
      </c>
      <c r="B108" s="216" t="s">
        <v>829</v>
      </c>
      <c r="C108" s="196">
        <v>1.95</v>
      </c>
      <c r="D108" s="196">
        <v>1.27</v>
      </c>
      <c r="E108" s="195">
        <v>0.09</v>
      </c>
    </row>
    <row r="109" spans="1:5" x14ac:dyDescent="0.25">
      <c r="A109" s="219" t="s">
        <v>54</v>
      </c>
      <c r="B109" s="216" t="s">
        <v>830</v>
      </c>
      <c r="C109" s="196">
        <v>1.99</v>
      </c>
      <c r="D109" s="196">
        <v>1.29</v>
      </c>
      <c r="E109" s="195">
        <v>0.1</v>
      </c>
    </row>
    <row r="110" spans="1:5" x14ac:dyDescent="0.25">
      <c r="A110" s="219" t="s">
        <v>69</v>
      </c>
      <c r="B110" s="216" t="s">
        <v>831</v>
      </c>
      <c r="C110" s="196">
        <v>18.39</v>
      </c>
      <c r="D110" s="196">
        <v>11.95</v>
      </c>
      <c r="E110" s="195">
        <v>2.61</v>
      </c>
    </row>
    <row r="111" spans="1:5" x14ac:dyDescent="0.25">
      <c r="A111" s="219" t="s">
        <v>61</v>
      </c>
      <c r="B111" s="216" t="s">
        <v>827</v>
      </c>
      <c r="C111" s="196">
        <v>3.38</v>
      </c>
      <c r="D111" s="196">
        <v>2.2000000000000002</v>
      </c>
      <c r="E111" s="195">
        <v>0.156</v>
      </c>
    </row>
    <row r="112" spans="1:5" x14ac:dyDescent="0.25">
      <c r="A112" s="219" t="s">
        <v>63</v>
      </c>
      <c r="B112" s="216" t="s">
        <v>827</v>
      </c>
      <c r="C112" s="196">
        <v>4.28</v>
      </c>
      <c r="D112" s="196">
        <v>2.78</v>
      </c>
      <c r="E112" s="195">
        <v>0.28110000000000002</v>
      </c>
    </row>
    <row r="113" spans="1:5" x14ac:dyDescent="0.25">
      <c r="A113" s="219" t="s">
        <v>55</v>
      </c>
      <c r="B113" s="216" t="s">
        <v>830</v>
      </c>
      <c r="C113" s="196">
        <v>2.5299999999999998</v>
      </c>
      <c r="D113" s="196">
        <v>1.64</v>
      </c>
      <c r="E113" s="195">
        <v>0.12</v>
      </c>
    </row>
    <row r="114" spans="1:5" x14ac:dyDescent="0.25">
      <c r="A114" s="219" t="s">
        <v>64</v>
      </c>
      <c r="B114" s="216" t="s">
        <v>827</v>
      </c>
      <c r="C114" s="196">
        <v>4.97</v>
      </c>
      <c r="D114" s="196">
        <v>3.23</v>
      </c>
      <c r="E114" s="195">
        <v>0.4</v>
      </c>
    </row>
    <row r="115" spans="1:5" x14ac:dyDescent="0.25">
      <c r="A115" s="219" t="s">
        <v>48</v>
      </c>
      <c r="B115" s="216" t="s">
        <v>536</v>
      </c>
      <c r="C115" s="196">
        <v>10.35</v>
      </c>
      <c r="D115" s="196">
        <v>6.73</v>
      </c>
      <c r="E115" s="195">
        <v>1.7</v>
      </c>
    </row>
    <row r="116" spans="1:5" x14ac:dyDescent="0.25">
      <c r="A116" s="221" t="s">
        <v>48</v>
      </c>
      <c r="B116" s="198" t="s">
        <v>536</v>
      </c>
      <c r="C116" s="196">
        <v>10.35</v>
      </c>
      <c r="D116" s="196">
        <v>6.73</v>
      </c>
      <c r="E116" s="197">
        <v>1.7</v>
      </c>
    </row>
    <row r="117" spans="1:5" x14ac:dyDescent="0.25">
      <c r="A117" s="219" t="s">
        <v>49</v>
      </c>
      <c r="B117" s="216" t="s">
        <v>537</v>
      </c>
      <c r="C117" s="196">
        <v>10.95</v>
      </c>
      <c r="D117" s="196">
        <v>7.12</v>
      </c>
      <c r="E117" s="195">
        <v>1.63</v>
      </c>
    </row>
    <row r="118" spans="1:5" x14ac:dyDescent="0.25">
      <c r="A118" s="219" t="s">
        <v>244</v>
      </c>
      <c r="B118" s="216" t="s">
        <v>832</v>
      </c>
      <c r="C118" s="196">
        <v>26.19</v>
      </c>
      <c r="D118" s="196">
        <v>17.02</v>
      </c>
      <c r="E118" s="195">
        <v>0.2</v>
      </c>
    </row>
    <row r="119" spans="1:5" x14ac:dyDescent="0.25">
      <c r="A119" s="219" t="s">
        <v>245</v>
      </c>
      <c r="B119" s="216" t="s">
        <v>833</v>
      </c>
      <c r="C119" s="196">
        <v>25.6</v>
      </c>
      <c r="D119" s="196">
        <v>16.64</v>
      </c>
      <c r="E119" s="195">
        <v>0.2</v>
      </c>
    </row>
    <row r="120" spans="1:5" s="1" customFormat="1" x14ac:dyDescent="0.25">
      <c r="A120" s="219" t="s">
        <v>246</v>
      </c>
      <c r="B120" s="216" t="s">
        <v>834</v>
      </c>
      <c r="C120" s="196">
        <v>28.61</v>
      </c>
      <c r="D120" s="196">
        <v>18.600000000000001</v>
      </c>
      <c r="E120" s="195">
        <v>0.3</v>
      </c>
    </row>
    <row r="121" spans="1:5" s="1" customFormat="1" x14ac:dyDescent="0.25">
      <c r="A121" s="219" t="s">
        <v>227</v>
      </c>
      <c r="B121" s="216" t="s">
        <v>835</v>
      </c>
      <c r="C121" s="196">
        <v>64.78</v>
      </c>
      <c r="D121" s="196">
        <v>42.11</v>
      </c>
      <c r="E121" s="195">
        <v>1.64</v>
      </c>
    </row>
    <row r="122" spans="1:5" s="1" customFormat="1" x14ac:dyDescent="0.25">
      <c r="A122" s="219" t="s">
        <v>228</v>
      </c>
      <c r="B122" s="216" t="s">
        <v>835</v>
      </c>
      <c r="C122" s="196">
        <v>66.97</v>
      </c>
      <c r="D122" s="196">
        <v>43.53</v>
      </c>
      <c r="E122" s="195">
        <v>1.68</v>
      </c>
    </row>
    <row r="123" spans="1:5" s="1" customFormat="1" x14ac:dyDescent="0.25">
      <c r="A123" s="219" t="s">
        <v>229</v>
      </c>
      <c r="B123" s="216" t="s">
        <v>835</v>
      </c>
      <c r="C123" s="196">
        <v>181.95</v>
      </c>
      <c r="D123" s="196">
        <v>118.27</v>
      </c>
      <c r="E123" s="195">
        <v>2</v>
      </c>
    </row>
    <row r="124" spans="1:5" s="1" customFormat="1" x14ac:dyDescent="0.25">
      <c r="A124" s="219" t="s">
        <v>243</v>
      </c>
      <c r="B124" s="216" t="s">
        <v>836</v>
      </c>
      <c r="C124" s="196">
        <v>10.99</v>
      </c>
      <c r="D124" s="196">
        <v>7.14</v>
      </c>
      <c r="E124" s="195">
        <v>0.2</v>
      </c>
    </row>
    <row r="125" spans="1:5" s="1" customFormat="1" x14ac:dyDescent="0.25">
      <c r="A125" s="219" t="s">
        <v>241</v>
      </c>
      <c r="B125" s="216" t="s">
        <v>837</v>
      </c>
      <c r="C125" s="196">
        <v>41.75</v>
      </c>
      <c r="D125" s="196">
        <v>27.14</v>
      </c>
      <c r="E125" s="195">
        <v>1.19</v>
      </c>
    </row>
    <row r="126" spans="1:5" s="1" customFormat="1" x14ac:dyDescent="0.25">
      <c r="A126" s="219" t="s">
        <v>239</v>
      </c>
      <c r="B126" s="216" t="s">
        <v>838</v>
      </c>
      <c r="C126" s="196">
        <v>96.57</v>
      </c>
      <c r="D126" s="196">
        <v>62.77</v>
      </c>
      <c r="E126" s="195">
        <v>1</v>
      </c>
    </row>
    <row r="127" spans="1:5" s="1" customFormat="1" x14ac:dyDescent="0.25">
      <c r="A127" s="219" t="s">
        <v>238</v>
      </c>
      <c r="B127" s="216" t="s">
        <v>839</v>
      </c>
      <c r="C127" s="196">
        <v>20.74</v>
      </c>
      <c r="D127" s="196">
        <v>13.48</v>
      </c>
      <c r="E127" s="195">
        <v>0.14000000000000001</v>
      </c>
    </row>
    <row r="128" spans="1:5" s="1" customFormat="1" x14ac:dyDescent="0.25">
      <c r="A128" s="221" t="s">
        <v>538</v>
      </c>
      <c r="B128" s="198" t="s">
        <v>1364</v>
      </c>
      <c r="C128" s="196">
        <v>15.35</v>
      </c>
      <c r="D128" s="196">
        <v>9.98</v>
      </c>
      <c r="E128" s="197">
        <v>0.15</v>
      </c>
    </row>
    <row r="129" spans="1:5" s="1" customFormat="1" x14ac:dyDescent="0.25">
      <c r="A129" s="219" t="s">
        <v>230</v>
      </c>
      <c r="B129" s="216" t="s">
        <v>835</v>
      </c>
      <c r="C129" s="196">
        <v>245.95</v>
      </c>
      <c r="D129" s="196">
        <v>159.87</v>
      </c>
      <c r="E129" s="195">
        <v>4.5999999999999996</v>
      </c>
    </row>
    <row r="130" spans="1:5" s="1" customFormat="1" x14ac:dyDescent="0.25">
      <c r="A130" s="221" t="s">
        <v>282</v>
      </c>
      <c r="B130" s="198" t="s">
        <v>1365</v>
      </c>
      <c r="C130" s="196">
        <v>33.79</v>
      </c>
      <c r="D130" s="196">
        <v>21.96</v>
      </c>
      <c r="E130" s="197">
        <v>0.54</v>
      </c>
    </row>
    <row r="131" spans="1:5" s="1" customFormat="1" x14ac:dyDescent="0.25">
      <c r="A131" s="221" t="s">
        <v>283</v>
      </c>
      <c r="B131" s="198" t="s">
        <v>1366</v>
      </c>
      <c r="C131" s="196">
        <v>35.49</v>
      </c>
      <c r="D131" s="196">
        <v>23.07</v>
      </c>
      <c r="E131" s="197">
        <v>0.69</v>
      </c>
    </row>
    <row r="132" spans="1:5" s="1" customFormat="1" x14ac:dyDescent="0.25">
      <c r="A132" s="221" t="s">
        <v>284</v>
      </c>
      <c r="B132" s="198" t="s">
        <v>1367</v>
      </c>
      <c r="C132" s="196">
        <v>38.979999999999997</v>
      </c>
      <c r="D132" s="196">
        <v>25.34</v>
      </c>
      <c r="E132" s="197">
        <v>0.88</v>
      </c>
    </row>
    <row r="133" spans="1:5" s="1" customFormat="1" x14ac:dyDescent="0.25">
      <c r="A133" s="221" t="s">
        <v>285</v>
      </c>
      <c r="B133" s="198" t="s">
        <v>1368</v>
      </c>
      <c r="C133" s="196">
        <v>48.52</v>
      </c>
      <c r="D133" s="196">
        <v>31.54</v>
      </c>
      <c r="E133" s="197">
        <v>1.22</v>
      </c>
    </row>
    <row r="134" spans="1:5" s="1" customFormat="1" x14ac:dyDescent="0.25">
      <c r="A134" s="221" t="s">
        <v>287</v>
      </c>
      <c r="B134" s="198" t="s">
        <v>1369</v>
      </c>
      <c r="C134" s="196">
        <v>72.739999999999995</v>
      </c>
      <c r="D134" s="196">
        <v>47.28</v>
      </c>
      <c r="E134" s="197">
        <v>1.52</v>
      </c>
    </row>
    <row r="135" spans="1:5" s="1" customFormat="1" x14ac:dyDescent="0.25">
      <c r="A135" s="221" t="s">
        <v>288</v>
      </c>
      <c r="B135" s="198" t="s">
        <v>1370</v>
      </c>
      <c r="C135" s="196">
        <v>79.94</v>
      </c>
      <c r="D135" s="196">
        <v>51.96</v>
      </c>
      <c r="E135" s="197">
        <v>1.96</v>
      </c>
    </row>
    <row r="136" spans="1:5" s="1" customFormat="1" x14ac:dyDescent="0.25">
      <c r="A136" s="221" t="s">
        <v>286</v>
      </c>
      <c r="B136" s="198" t="s">
        <v>1371</v>
      </c>
      <c r="C136" s="196">
        <v>52.65</v>
      </c>
      <c r="D136" s="196">
        <v>34.22</v>
      </c>
      <c r="E136" s="197">
        <v>1.81</v>
      </c>
    </row>
    <row r="137" spans="1:5" s="1" customFormat="1" x14ac:dyDescent="0.25">
      <c r="A137" s="221" t="s">
        <v>305</v>
      </c>
      <c r="B137" s="198" t="s">
        <v>1372</v>
      </c>
      <c r="C137" s="196">
        <v>134.58000000000001</v>
      </c>
      <c r="D137" s="196">
        <v>87.48</v>
      </c>
      <c r="E137" s="197">
        <v>3.63</v>
      </c>
    </row>
    <row r="138" spans="1:5" s="1" customFormat="1" x14ac:dyDescent="0.25">
      <c r="A138" s="221" t="s">
        <v>306</v>
      </c>
      <c r="B138" s="198" t="s">
        <v>1373</v>
      </c>
      <c r="C138" s="196">
        <v>208.88</v>
      </c>
      <c r="D138" s="196">
        <v>135.77000000000001</v>
      </c>
      <c r="E138" s="197">
        <v>6</v>
      </c>
    </row>
    <row r="139" spans="1:5" s="1" customFormat="1" x14ac:dyDescent="0.25">
      <c r="A139" s="221" t="s">
        <v>307</v>
      </c>
      <c r="B139" s="198" t="s">
        <v>1374</v>
      </c>
      <c r="C139" s="196">
        <v>269.16000000000003</v>
      </c>
      <c r="D139" s="196">
        <v>174.95</v>
      </c>
      <c r="E139" s="197">
        <v>9</v>
      </c>
    </row>
    <row r="140" spans="1:5" s="1" customFormat="1" x14ac:dyDescent="0.25">
      <c r="A140" s="221" t="s">
        <v>308</v>
      </c>
      <c r="B140" s="198" t="s">
        <v>1375</v>
      </c>
      <c r="C140" s="196">
        <v>469.92</v>
      </c>
      <c r="D140" s="196">
        <v>305.45</v>
      </c>
      <c r="E140" s="197">
        <v>20</v>
      </c>
    </row>
    <row r="141" spans="1:5" s="1" customFormat="1" x14ac:dyDescent="0.25">
      <c r="A141" s="221" t="s">
        <v>309</v>
      </c>
      <c r="B141" s="198" t="s">
        <v>1376</v>
      </c>
      <c r="C141" s="196">
        <v>420.59</v>
      </c>
      <c r="D141" s="196">
        <v>273.38</v>
      </c>
      <c r="E141" s="197">
        <v>26</v>
      </c>
    </row>
    <row r="142" spans="1:5" s="1" customFormat="1" x14ac:dyDescent="0.25">
      <c r="A142" s="221" t="s">
        <v>310</v>
      </c>
      <c r="B142" s="198" t="s">
        <v>1377</v>
      </c>
      <c r="C142" s="196">
        <v>672.69</v>
      </c>
      <c r="D142" s="196">
        <v>437.25</v>
      </c>
      <c r="E142" s="197">
        <v>42</v>
      </c>
    </row>
    <row r="143" spans="1:5" s="1" customFormat="1" x14ac:dyDescent="0.25">
      <c r="A143" s="221" t="s">
        <v>290</v>
      </c>
      <c r="B143" s="198" t="s">
        <v>1378</v>
      </c>
      <c r="C143" s="196">
        <v>252.34650000000002</v>
      </c>
      <c r="D143" s="196">
        <v>164.03</v>
      </c>
      <c r="E143" s="197">
        <v>21</v>
      </c>
    </row>
    <row r="144" spans="1:5" s="1" customFormat="1" x14ac:dyDescent="0.25">
      <c r="A144" s="221" t="s">
        <v>292</v>
      </c>
      <c r="B144" s="198" t="s">
        <v>1379</v>
      </c>
      <c r="C144" s="196">
        <v>2.3939999999999997</v>
      </c>
      <c r="D144" s="196">
        <v>1.56</v>
      </c>
      <c r="E144" s="197">
        <v>0.12</v>
      </c>
    </row>
    <row r="145" spans="1:5" s="1" customFormat="1" x14ac:dyDescent="0.25">
      <c r="A145" s="221" t="s">
        <v>302</v>
      </c>
      <c r="B145" s="198" t="s">
        <v>1380</v>
      </c>
      <c r="C145" s="196">
        <v>12.43</v>
      </c>
      <c r="D145" s="196">
        <v>8.08</v>
      </c>
      <c r="E145" s="197">
        <v>0.2</v>
      </c>
    </row>
    <row r="146" spans="1:5" s="1" customFormat="1" x14ac:dyDescent="0.25">
      <c r="A146" s="221" t="s">
        <v>293</v>
      </c>
      <c r="B146" s="198" t="s">
        <v>1381</v>
      </c>
      <c r="C146" s="196">
        <v>2.95</v>
      </c>
      <c r="D146" s="196">
        <v>1.92</v>
      </c>
      <c r="E146" s="197">
        <v>0.06</v>
      </c>
    </row>
    <row r="147" spans="1:5" s="1" customFormat="1" x14ac:dyDescent="0.25">
      <c r="A147" s="221" t="s">
        <v>294</v>
      </c>
      <c r="B147" s="198" t="s">
        <v>1382</v>
      </c>
      <c r="C147" s="196">
        <v>3.79</v>
      </c>
      <c r="D147" s="196">
        <v>2.46</v>
      </c>
      <c r="E147" s="197">
        <v>0.08</v>
      </c>
    </row>
    <row r="148" spans="1:5" s="1" customFormat="1" x14ac:dyDescent="0.25">
      <c r="A148" s="221" t="s">
        <v>295</v>
      </c>
      <c r="B148" s="198" t="s">
        <v>1383</v>
      </c>
      <c r="C148" s="196">
        <v>4.37</v>
      </c>
      <c r="D148" s="196">
        <v>2.84</v>
      </c>
      <c r="E148" s="197">
        <v>0.12</v>
      </c>
    </row>
    <row r="149" spans="1:5" s="1" customFormat="1" x14ac:dyDescent="0.25">
      <c r="A149" s="221" t="s">
        <v>296</v>
      </c>
      <c r="B149" s="198" t="s">
        <v>1384</v>
      </c>
      <c r="C149" s="196">
        <v>17.11</v>
      </c>
      <c r="D149" s="196">
        <v>11.12</v>
      </c>
      <c r="E149" s="197">
        <v>0.06</v>
      </c>
    </row>
    <row r="150" spans="1:5" s="1" customFormat="1" x14ac:dyDescent="0.25">
      <c r="A150" s="221" t="s">
        <v>297</v>
      </c>
      <c r="B150" s="198" t="s">
        <v>1385</v>
      </c>
      <c r="C150" s="196">
        <v>5.29</v>
      </c>
      <c r="D150" s="196">
        <v>3.44</v>
      </c>
      <c r="E150" s="197">
        <v>0.2</v>
      </c>
    </row>
    <row r="151" spans="1:5" s="1" customFormat="1" x14ac:dyDescent="0.25">
      <c r="A151" s="221" t="s">
        <v>840</v>
      </c>
      <c r="B151" s="198" t="s">
        <v>1386</v>
      </c>
      <c r="C151" s="196">
        <v>2.82</v>
      </c>
      <c r="D151" s="196">
        <v>1.83</v>
      </c>
      <c r="E151" s="197">
        <v>30</v>
      </c>
    </row>
    <row r="152" spans="1:5" s="1" customFormat="1" x14ac:dyDescent="0.25">
      <c r="A152" s="221" t="s">
        <v>298</v>
      </c>
      <c r="B152" s="198" t="s">
        <v>1387</v>
      </c>
      <c r="C152" s="196">
        <v>315.44100000000003</v>
      </c>
      <c r="D152" s="196">
        <v>205.04</v>
      </c>
      <c r="E152" s="197">
        <v>0.113</v>
      </c>
    </row>
    <row r="153" spans="1:5" s="1" customFormat="1" x14ac:dyDescent="0.25">
      <c r="A153" s="221" t="s">
        <v>299</v>
      </c>
      <c r="B153" s="198" t="s">
        <v>1388</v>
      </c>
      <c r="C153" s="196">
        <v>2.8979999999999997</v>
      </c>
      <c r="D153" s="196">
        <v>1.88</v>
      </c>
      <c r="E153" s="197">
        <v>0.2</v>
      </c>
    </row>
    <row r="154" spans="1:5" s="1" customFormat="1" x14ac:dyDescent="0.25">
      <c r="A154" s="221" t="s">
        <v>300</v>
      </c>
      <c r="B154" s="198" t="s">
        <v>1389</v>
      </c>
      <c r="C154" s="196">
        <v>5.29</v>
      </c>
      <c r="D154" s="196">
        <v>3.44</v>
      </c>
      <c r="E154" s="197">
        <v>0.16</v>
      </c>
    </row>
    <row r="155" spans="1:5" s="1" customFormat="1" x14ac:dyDescent="0.25">
      <c r="A155" s="221" t="s">
        <v>301</v>
      </c>
      <c r="B155" s="198" t="s">
        <v>1390</v>
      </c>
      <c r="C155" s="196">
        <v>6.99</v>
      </c>
      <c r="D155" s="196">
        <v>4.54</v>
      </c>
      <c r="E155" s="197">
        <v>0.125</v>
      </c>
    </row>
    <row r="156" spans="1:5" s="1" customFormat="1" x14ac:dyDescent="0.25">
      <c r="A156" s="221" t="s">
        <v>303</v>
      </c>
      <c r="B156" s="198" t="s">
        <v>1391</v>
      </c>
      <c r="C156" s="196">
        <v>13.98</v>
      </c>
      <c r="D156" s="196">
        <v>9.09</v>
      </c>
      <c r="E156" s="197">
        <v>3.9</v>
      </c>
    </row>
    <row r="157" spans="1:5" s="1" customFormat="1" x14ac:dyDescent="0.25">
      <c r="A157" s="221" t="s">
        <v>540</v>
      </c>
      <c r="B157" s="198" t="s">
        <v>541</v>
      </c>
      <c r="C157" s="196">
        <v>41.95</v>
      </c>
      <c r="D157" s="196">
        <v>27.27</v>
      </c>
      <c r="E157" s="197">
        <v>7.5</v>
      </c>
    </row>
    <row r="158" spans="1:5" s="1" customFormat="1" x14ac:dyDescent="0.25">
      <c r="A158" s="221" t="s">
        <v>542</v>
      </c>
      <c r="B158" s="198" t="s">
        <v>543</v>
      </c>
      <c r="C158" s="196">
        <v>67.95</v>
      </c>
      <c r="D158" s="196">
        <v>44.17</v>
      </c>
      <c r="E158" s="197">
        <v>3</v>
      </c>
    </row>
    <row r="159" spans="1:5" s="1" customFormat="1" x14ac:dyDescent="0.25">
      <c r="A159" s="221" t="s">
        <v>199</v>
      </c>
      <c r="B159" s="198" t="s">
        <v>1392</v>
      </c>
      <c r="C159" s="196">
        <v>55.72</v>
      </c>
      <c r="D159" s="196">
        <v>36.22</v>
      </c>
      <c r="E159" s="197">
        <v>4</v>
      </c>
    </row>
    <row r="160" spans="1:5" s="1" customFormat="1" x14ac:dyDescent="0.25">
      <c r="A160" s="221" t="s">
        <v>200</v>
      </c>
      <c r="B160" s="198" t="s">
        <v>1393</v>
      </c>
      <c r="C160" s="196">
        <v>82.97</v>
      </c>
      <c r="D160" s="196">
        <v>53.93</v>
      </c>
      <c r="E160" s="197">
        <v>6</v>
      </c>
    </row>
    <row r="161" spans="1:5" s="1" customFormat="1" x14ac:dyDescent="0.25">
      <c r="A161" s="221" t="s">
        <v>201</v>
      </c>
      <c r="B161" s="198" t="s">
        <v>1394</v>
      </c>
      <c r="C161" s="196">
        <v>96.42</v>
      </c>
      <c r="D161" s="196">
        <v>62.67</v>
      </c>
      <c r="E161" s="197">
        <v>12</v>
      </c>
    </row>
    <row r="162" spans="1:5" s="1" customFormat="1" x14ac:dyDescent="0.25">
      <c r="A162" s="221" t="s">
        <v>202</v>
      </c>
      <c r="B162" s="198" t="s">
        <v>1395</v>
      </c>
      <c r="C162" s="196">
        <v>172.94</v>
      </c>
      <c r="D162" s="196">
        <v>112.41</v>
      </c>
      <c r="E162" s="197">
        <v>18</v>
      </c>
    </row>
    <row r="163" spans="1:5" s="1" customFormat="1" x14ac:dyDescent="0.25">
      <c r="A163" s="221" t="s">
        <v>203</v>
      </c>
      <c r="B163" s="198" t="s">
        <v>841</v>
      </c>
      <c r="C163" s="196">
        <v>126.49</v>
      </c>
      <c r="D163" s="196">
        <v>82.22</v>
      </c>
      <c r="E163" s="197">
        <v>28</v>
      </c>
    </row>
    <row r="164" spans="1:5" s="1" customFormat="1" x14ac:dyDescent="0.25">
      <c r="A164" s="219" t="s">
        <v>204</v>
      </c>
      <c r="B164" s="216" t="s">
        <v>842</v>
      </c>
      <c r="C164" s="196">
        <v>205.74</v>
      </c>
      <c r="D164" s="196">
        <v>133.72999999999999</v>
      </c>
      <c r="E164" s="195">
        <v>28</v>
      </c>
    </row>
    <row r="165" spans="1:5" s="1" customFormat="1" x14ac:dyDescent="0.25">
      <c r="A165" s="219" t="s">
        <v>19</v>
      </c>
      <c r="B165" s="217" t="s">
        <v>843</v>
      </c>
      <c r="C165" s="196">
        <v>39.47</v>
      </c>
      <c r="D165" s="196">
        <v>25.66</v>
      </c>
      <c r="E165" s="195">
        <v>3</v>
      </c>
    </row>
    <row r="166" spans="1:5" s="1" customFormat="1" x14ac:dyDescent="0.25">
      <c r="A166" s="219" t="s">
        <v>32</v>
      </c>
      <c r="B166" s="217" t="s">
        <v>844</v>
      </c>
      <c r="C166" s="196">
        <v>40.65</v>
      </c>
      <c r="D166" s="196">
        <v>26.42</v>
      </c>
      <c r="E166" s="195">
        <v>3</v>
      </c>
    </row>
    <row r="167" spans="1:5" s="1" customFormat="1" x14ac:dyDescent="0.25">
      <c r="A167" s="219" t="s">
        <v>845</v>
      </c>
      <c r="B167" s="216" t="s">
        <v>846</v>
      </c>
      <c r="C167" s="196">
        <v>82.41</v>
      </c>
      <c r="D167" s="196">
        <v>53.57</v>
      </c>
      <c r="E167" s="195">
        <v>6.05</v>
      </c>
    </row>
    <row r="168" spans="1:5" s="1" customFormat="1" x14ac:dyDescent="0.25">
      <c r="A168" s="221" t="s">
        <v>71</v>
      </c>
      <c r="B168" s="198" t="s">
        <v>1396</v>
      </c>
      <c r="C168" s="196">
        <v>13.47</v>
      </c>
      <c r="D168" s="196">
        <v>8.76</v>
      </c>
      <c r="E168" s="197">
        <v>0.19</v>
      </c>
    </row>
    <row r="169" spans="1:5" s="1" customFormat="1" x14ac:dyDescent="0.25">
      <c r="A169" s="221" t="s">
        <v>87</v>
      </c>
      <c r="B169" s="198" t="s">
        <v>1397</v>
      </c>
      <c r="C169" s="196">
        <v>14.73</v>
      </c>
      <c r="D169" s="196">
        <v>9.57</v>
      </c>
      <c r="E169" s="197">
        <v>0.28000000000000003</v>
      </c>
    </row>
    <row r="170" spans="1:5" s="1" customFormat="1" x14ac:dyDescent="0.25">
      <c r="A170" s="221" t="s">
        <v>108</v>
      </c>
      <c r="B170" s="198" t="s">
        <v>670</v>
      </c>
      <c r="C170" s="196">
        <v>18.489999999999998</v>
      </c>
      <c r="D170" s="196">
        <v>12.02</v>
      </c>
      <c r="E170" s="197">
        <v>0.17</v>
      </c>
    </row>
    <row r="171" spans="1:5" s="1" customFormat="1" x14ac:dyDescent="0.25">
      <c r="A171" s="221" t="s">
        <v>191</v>
      </c>
      <c r="B171" s="198" t="s">
        <v>692</v>
      </c>
      <c r="C171" s="196">
        <v>24.76</v>
      </c>
      <c r="D171" s="196">
        <v>16.09</v>
      </c>
      <c r="E171" s="197">
        <v>0.19</v>
      </c>
    </row>
    <row r="172" spans="1:5" s="1" customFormat="1" x14ac:dyDescent="0.25">
      <c r="A172" s="221" t="s">
        <v>131</v>
      </c>
      <c r="B172" s="198" t="s">
        <v>1398</v>
      </c>
      <c r="C172" s="196">
        <v>32.83</v>
      </c>
      <c r="D172" s="196">
        <v>21.34</v>
      </c>
      <c r="E172" s="197">
        <v>0.56000000000000005</v>
      </c>
    </row>
    <row r="173" spans="1:5" s="1" customFormat="1" x14ac:dyDescent="0.25">
      <c r="A173" s="221" t="s">
        <v>132</v>
      </c>
      <c r="B173" s="198" t="s">
        <v>1399</v>
      </c>
      <c r="C173" s="196">
        <v>32.83</v>
      </c>
      <c r="D173" s="196">
        <v>21.34</v>
      </c>
      <c r="E173" s="197">
        <v>1.02</v>
      </c>
    </row>
    <row r="174" spans="1:5" s="1" customFormat="1" x14ac:dyDescent="0.25">
      <c r="A174" s="221" t="s">
        <v>594</v>
      </c>
      <c r="B174" s="198" t="s">
        <v>1540</v>
      </c>
      <c r="C174" s="196">
        <v>39.97</v>
      </c>
      <c r="D174" s="196">
        <v>25.98</v>
      </c>
      <c r="E174" s="197">
        <v>0</v>
      </c>
    </row>
    <row r="175" spans="1:5" s="1" customFormat="1" x14ac:dyDescent="0.25">
      <c r="A175" s="221" t="s">
        <v>171</v>
      </c>
      <c r="B175" s="198" t="s">
        <v>1400</v>
      </c>
      <c r="C175" s="196">
        <v>20.99</v>
      </c>
      <c r="D175" s="196">
        <v>13.64</v>
      </c>
      <c r="E175" s="197">
        <v>7.0000000000000007E-2</v>
      </c>
    </row>
    <row r="176" spans="1:5" s="1" customFormat="1" x14ac:dyDescent="0.25">
      <c r="A176" s="219" t="s">
        <v>232</v>
      </c>
      <c r="B176" s="216" t="s">
        <v>847</v>
      </c>
      <c r="C176" s="196">
        <v>6.5</v>
      </c>
      <c r="D176" s="196">
        <v>4.2300000000000004</v>
      </c>
      <c r="E176" s="195">
        <v>7.0000000000000007E-2</v>
      </c>
    </row>
    <row r="177" spans="1:5" s="1" customFormat="1" x14ac:dyDescent="0.25">
      <c r="A177" s="221" t="s">
        <v>595</v>
      </c>
      <c r="B177" s="198" t="s">
        <v>596</v>
      </c>
      <c r="C177" s="196">
        <v>29.95</v>
      </c>
      <c r="D177" s="196">
        <v>19.47</v>
      </c>
      <c r="E177" s="197">
        <v>1</v>
      </c>
    </row>
    <row r="178" spans="1:5" s="1" customFormat="1" x14ac:dyDescent="0.25">
      <c r="A178" s="219" t="s">
        <v>42</v>
      </c>
      <c r="B178" s="216" t="s">
        <v>848</v>
      </c>
      <c r="C178" s="196">
        <v>18.489999999999998</v>
      </c>
      <c r="D178" s="196">
        <v>12.02</v>
      </c>
      <c r="E178" s="195">
        <v>0.44</v>
      </c>
    </row>
    <row r="179" spans="1:5" s="1" customFormat="1" x14ac:dyDescent="0.25">
      <c r="A179" s="221" t="s">
        <v>213</v>
      </c>
      <c r="B179" s="198" t="s">
        <v>1401</v>
      </c>
      <c r="C179" s="196">
        <v>40.67</v>
      </c>
      <c r="D179" s="196">
        <v>26.44</v>
      </c>
      <c r="E179" s="197">
        <v>0.4</v>
      </c>
    </row>
    <row r="180" spans="1:5" s="1" customFormat="1" x14ac:dyDescent="0.25">
      <c r="A180" s="221" t="s">
        <v>597</v>
      </c>
      <c r="B180" s="198" t="s">
        <v>1541</v>
      </c>
      <c r="C180" s="196">
        <v>24.97</v>
      </c>
      <c r="D180" s="196">
        <v>16.23</v>
      </c>
      <c r="E180" s="197">
        <v>2.38</v>
      </c>
    </row>
    <row r="181" spans="1:5" s="1" customFormat="1" x14ac:dyDescent="0.25">
      <c r="A181" s="221" t="s">
        <v>215</v>
      </c>
      <c r="B181" s="198" t="s">
        <v>1402</v>
      </c>
      <c r="C181" s="196">
        <v>66.73</v>
      </c>
      <c r="D181" s="196">
        <v>43.37</v>
      </c>
      <c r="E181" s="197">
        <v>1.1299999999999999</v>
      </c>
    </row>
    <row r="182" spans="1:5" s="1" customFormat="1" x14ac:dyDescent="0.25">
      <c r="A182" s="221" t="s">
        <v>218</v>
      </c>
      <c r="B182" s="198" t="s">
        <v>1403</v>
      </c>
      <c r="C182" s="196">
        <v>51.66</v>
      </c>
      <c r="D182" s="196">
        <v>33.58</v>
      </c>
      <c r="E182" s="197">
        <v>0.54</v>
      </c>
    </row>
    <row r="183" spans="1:5" s="1" customFormat="1" x14ac:dyDescent="0.25">
      <c r="A183" s="221" t="s">
        <v>116</v>
      </c>
      <c r="B183" s="198" t="s">
        <v>711</v>
      </c>
      <c r="C183" s="196">
        <v>19.47</v>
      </c>
      <c r="D183" s="196">
        <v>12.66</v>
      </c>
      <c r="E183" s="197">
        <v>0</v>
      </c>
    </row>
    <row r="184" spans="1:5" s="1" customFormat="1" x14ac:dyDescent="0.25">
      <c r="A184" s="221" t="s">
        <v>544</v>
      </c>
      <c r="B184" s="198" t="s">
        <v>545</v>
      </c>
      <c r="C184" s="196">
        <v>1.95</v>
      </c>
      <c r="D184" s="196">
        <v>1.27</v>
      </c>
      <c r="E184" s="197">
        <v>0.5</v>
      </c>
    </row>
    <row r="185" spans="1:5" s="1" customFormat="1" x14ac:dyDescent="0.25">
      <c r="A185" s="221" t="s">
        <v>102</v>
      </c>
      <c r="B185" s="198" t="s">
        <v>1404</v>
      </c>
      <c r="C185" s="196">
        <v>29.47</v>
      </c>
      <c r="D185" s="196">
        <v>19.16</v>
      </c>
      <c r="E185" s="197">
        <v>0</v>
      </c>
    </row>
    <row r="186" spans="1:5" s="1" customFormat="1" x14ac:dyDescent="0.25">
      <c r="A186" s="221" t="s">
        <v>253</v>
      </c>
      <c r="B186" s="198" t="s">
        <v>1405</v>
      </c>
      <c r="C186" s="196">
        <v>3.75</v>
      </c>
      <c r="D186" s="196">
        <v>2.44</v>
      </c>
      <c r="E186" s="197">
        <v>0.19</v>
      </c>
    </row>
    <row r="187" spans="1:5" s="1" customFormat="1" x14ac:dyDescent="0.25">
      <c r="A187" s="221" t="s">
        <v>598</v>
      </c>
      <c r="B187" s="198" t="s">
        <v>599</v>
      </c>
      <c r="C187" s="196">
        <v>11.25</v>
      </c>
      <c r="D187" s="196">
        <v>7.31</v>
      </c>
      <c r="E187" s="197">
        <v>0.47</v>
      </c>
    </row>
    <row r="188" spans="1:5" s="1" customFormat="1" x14ac:dyDescent="0.25">
      <c r="A188" s="221" t="s">
        <v>103</v>
      </c>
      <c r="B188" s="198" t="s">
        <v>1406</v>
      </c>
      <c r="C188" s="196">
        <v>30.59</v>
      </c>
      <c r="D188" s="196">
        <v>19.88</v>
      </c>
      <c r="E188" s="197">
        <v>1.07</v>
      </c>
    </row>
    <row r="189" spans="1:5" s="1" customFormat="1" x14ac:dyDescent="0.25">
      <c r="A189" s="221" t="s">
        <v>142</v>
      </c>
      <c r="B189" s="198" t="s">
        <v>1407</v>
      </c>
      <c r="C189" s="196">
        <v>61.37</v>
      </c>
      <c r="D189" s="196">
        <v>39.89</v>
      </c>
      <c r="E189" s="197">
        <v>0.53</v>
      </c>
    </row>
    <row r="190" spans="1:5" s="1" customFormat="1" x14ac:dyDescent="0.25">
      <c r="A190" s="221" t="s">
        <v>172</v>
      </c>
      <c r="B190" s="198" t="s">
        <v>1408</v>
      </c>
      <c r="C190" s="196">
        <v>20.89</v>
      </c>
      <c r="D190" s="196">
        <v>13.58</v>
      </c>
      <c r="E190" s="197">
        <v>0.19</v>
      </c>
    </row>
    <row r="191" spans="1:5" s="1" customFormat="1" x14ac:dyDescent="0.25">
      <c r="A191" s="221" t="s">
        <v>181</v>
      </c>
      <c r="B191" s="198" t="s">
        <v>1409</v>
      </c>
      <c r="C191" s="196">
        <v>23.27</v>
      </c>
      <c r="D191" s="196">
        <v>15.13</v>
      </c>
      <c r="E191" s="197">
        <v>1.3</v>
      </c>
    </row>
    <row r="192" spans="1:5" s="1" customFormat="1" x14ac:dyDescent="0.25">
      <c r="A192" s="221" t="s">
        <v>184</v>
      </c>
      <c r="B192" s="198" t="s">
        <v>1410</v>
      </c>
      <c r="C192" s="196">
        <v>24.67</v>
      </c>
      <c r="D192" s="196">
        <v>16.04</v>
      </c>
      <c r="E192" s="197">
        <v>22</v>
      </c>
    </row>
    <row r="193" spans="1:5" s="1" customFormat="1" x14ac:dyDescent="0.25">
      <c r="A193" s="219" t="s">
        <v>29</v>
      </c>
      <c r="B193" s="217" t="s">
        <v>849</v>
      </c>
      <c r="C193" s="196">
        <v>20.72</v>
      </c>
      <c r="D193" s="196">
        <v>13.47</v>
      </c>
      <c r="E193" s="195">
        <v>1.3</v>
      </c>
    </row>
    <row r="194" spans="1:5" s="1" customFormat="1" x14ac:dyDescent="0.25">
      <c r="A194" s="221" t="s">
        <v>29</v>
      </c>
      <c r="B194" s="198" t="s">
        <v>849</v>
      </c>
      <c r="C194" s="196">
        <v>20.72</v>
      </c>
      <c r="D194" s="196">
        <v>13.47</v>
      </c>
      <c r="E194" s="197">
        <v>4.2</v>
      </c>
    </row>
    <row r="195" spans="1:5" s="1" customFormat="1" x14ac:dyDescent="0.25">
      <c r="A195" s="221" t="s">
        <v>600</v>
      </c>
      <c r="B195" s="198" t="s">
        <v>601</v>
      </c>
      <c r="C195" s="196">
        <v>236.21</v>
      </c>
      <c r="D195" s="196">
        <v>153.54</v>
      </c>
      <c r="E195" s="197">
        <v>1</v>
      </c>
    </row>
    <row r="196" spans="1:5" s="1" customFormat="1" x14ac:dyDescent="0.25">
      <c r="A196" s="221" t="s">
        <v>602</v>
      </c>
      <c r="B196" s="198" t="s">
        <v>1542</v>
      </c>
      <c r="C196" s="196">
        <v>21.34</v>
      </c>
      <c r="D196" s="196">
        <v>13.87</v>
      </c>
      <c r="E196" s="197">
        <v>70</v>
      </c>
    </row>
    <row r="197" spans="1:5" s="1" customFormat="1" x14ac:dyDescent="0.25">
      <c r="A197" s="219" t="s">
        <v>21</v>
      </c>
      <c r="B197" s="217" t="s">
        <v>850</v>
      </c>
      <c r="C197" s="196">
        <v>61.4</v>
      </c>
      <c r="D197" s="196">
        <v>39.909999999999997</v>
      </c>
      <c r="E197" s="195">
        <v>4.2</v>
      </c>
    </row>
    <row r="198" spans="1:5" s="1" customFormat="1" x14ac:dyDescent="0.25">
      <c r="A198" s="221" t="s">
        <v>603</v>
      </c>
      <c r="B198" s="198" t="s">
        <v>604</v>
      </c>
      <c r="C198" s="196">
        <v>699.96</v>
      </c>
      <c r="D198" s="196">
        <v>454.97</v>
      </c>
      <c r="E198" s="197">
        <v>1.19</v>
      </c>
    </row>
    <row r="199" spans="1:5" s="1" customFormat="1" x14ac:dyDescent="0.25">
      <c r="A199" s="219" t="s">
        <v>33</v>
      </c>
      <c r="B199" s="217" t="s">
        <v>851</v>
      </c>
      <c r="C199" s="196">
        <v>63.24</v>
      </c>
      <c r="D199" s="196">
        <v>41.11</v>
      </c>
      <c r="E199" s="195">
        <v>4.2</v>
      </c>
    </row>
    <row r="200" spans="1:5" s="1" customFormat="1" x14ac:dyDescent="0.25">
      <c r="A200" s="219" t="s">
        <v>852</v>
      </c>
      <c r="B200" s="216" t="s">
        <v>853</v>
      </c>
      <c r="C200" s="196">
        <v>101.81</v>
      </c>
      <c r="D200" s="196">
        <v>66.180000000000007</v>
      </c>
      <c r="E200" s="195">
        <v>7.8</v>
      </c>
    </row>
    <row r="201" spans="1:5" s="1" customFormat="1" x14ac:dyDescent="0.25">
      <c r="A201" s="221" t="s">
        <v>72</v>
      </c>
      <c r="B201" s="198" t="s">
        <v>1396</v>
      </c>
      <c r="C201" s="196">
        <v>21.34</v>
      </c>
      <c r="D201" s="196">
        <v>13.87</v>
      </c>
      <c r="E201" s="197">
        <v>0.36</v>
      </c>
    </row>
    <row r="202" spans="1:5" s="1" customFormat="1" x14ac:dyDescent="0.25">
      <c r="A202" s="221" t="s">
        <v>88</v>
      </c>
      <c r="B202" s="198" t="s">
        <v>1397</v>
      </c>
      <c r="C202" s="196">
        <v>22.67</v>
      </c>
      <c r="D202" s="196">
        <v>14.74</v>
      </c>
      <c r="E202" s="197">
        <v>0.33</v>
      </c>
    </row>
    <row r="203" spans="1:5" s="1" customFormat="1" x14ac:dyDescent="0.25">
      <c r="A203" s="221" t="s">
        <v>95</v>
      </c>
      <c r="B203" s="198" t="s">
        <v>1411</v>
      </c>
      <c r="C203" s="196">
        <v>22.98</v>
      </c>
      <c r="D203" s="196">
        <v>14.94</v>
      </c>
      <c r="E203" s="197">
        <v>0.5</v>
      </c>
    </row>
    <row r="204" spans="1:5" s="1" customFormat="1" x14ac:dyDescent="0.25">
      <c r="A204" s="221" t="s">
        <v>109</v>
      </c>
      <c r="B204" s="198" t="s">
        <v>670</v>
      </c>
      <c r="C204" s="196">
        <v>26.94</v>
      </c>
      <c r="D204" s="196">
        <v>17.510000000000002</v>
      </c>
      <c r="E204" s="197">
        <v>0.31</v>
      </c>
    </row>
    <row r="205" spans="1:5" s="1" customFormat="1" x14ac:dyDescent="0.25">
      <c r="A205" s="221" t="s">
        <v>192</v>
      </c>
      <c r="B205" s="198" t="s">
        <v>692</v>
      </c>
      <c r="C205" s="196">
        <v>32.94</v>
      </c>
      <c r="D205" s="196">
        <v>21.41</v>
      </c>
      <c r="E205" s="197">
        <v>0.3</v>
      </c>
    </row>
    <row r="206" spans="1:5" s="1" customFormat="1" x14ac:dyDescent="0.25">
      <c r="A206" s="221" t="s">
        <v>133</v>
      </c>
      <c r="B206" s="198" t="s">
        <v>1412</v>
      </c>
      <c r="C206" s="196">
        <v>39.94</v>
      </c>
      <c r="D206" s="196">
        <v>25.96</v>
      </c>
      <c r="E206" s="197">
        <v>1.05</v>
      </c>
    </row>
    <row r="207" spans="1:5" s="1" customFormat="1" x14ac:dyDescent="0.25">
      <c r="A207" s="221" t="s">
        <v>135</v>
      </c>
      <c r="B207" s="198" t="s">
        <v>1413</v>
      </c>
      <c r="C207" s="196">
        <v>39.94</v>
      </c>
      <c r="D207" s="196">
        <v>25.96</v>
      </c>
      <c r="E207" s="197">
        <v>1.05</v>
      </c>
    </row>
    <row r="208" spans="1:5" s="1" customFormat="1" x14ac:dyDescent="0.25">
      <c r="A208" s="221" t="s">
        <v>134</v>
      </c>
      <c r="B208" s="198" t="s">
        <v>1414</v>
      </c>
      <c r="C208" s="196">
        <v>39.94</v>
      </c>
      <c r="D208" s="196">
        <v>25.96</v>
      </c>
      <c r="E208" s="197">
        <v>1.25</v>
      </c>
    </row>
    <row r="209" spans="1:5" s="1" customFormat="1" x14ac:dyDescent="0.25">
      <c r="A209" s="221" t="s">
        <v>158</v>
      </c>
      <c r="B209" s="198" t="s">
        <v>1415</v>
      </c>
      <c r="C209" s="196">
        <v>39.24</v>
      </c>
      <c r="D209" s="196">
        <v>25.51</v>
      </c>
      <c r="E209" s="197">
        <v>1.24</v>
      </c>
    </row>
    <row r="210" spans="1:5" s="1" customFormat="1" x14ac:dyDescent="0.25">
      <c r="A210" s="221" t="s">
        <v>159</v>
      </c>
      <c r="B210" s="198" t="s">
        <v>1416</v>
      </c>
      <c r="C210" s="196">
        <v>39.24</v>
      </c>
      <c r="D210" s="196">
        <v>25.51</v>
      </c>
      <c r="E210" s="197">
        <v>1.24</v>
      </c>
    </row>
    <row r="211" spans="1:5" s="1" customFormat="1" x14ac:dyDescent="0.25">
      <c r="A211" s="221" t="s">
        <v>605</v>
      </c>
      <c r="B211" s="198" t="s">
        <v>1543</v>
      </c>
      <c r="C211" s="196">
        <v>41.97</v>
      </c>
      <c r="D211" s="196">
        <v>27.28</v>
      </c>
      <c r="E211" s="197">
        <v>0.33</v>
      </c>
    </row>
    <row r="212" spans="1:5" s="1" customFormat="1" x14ac:dyDescent="0.25">
      <c r="A212" s="221" t="s">
        <v>173</v>
      </c>
      <c r="B212" s="198" t="s">
        <v>1400</v>
      </c>
      <c r="C212" s="196">
        <v>26.99</v>
      </c>
      <c r="D212" s="196">
        <v>17.54</v>
      </c>
      <c r="E212" s="197">
        <v>0.1</v>
      </c>
    </row>
    <row r="213" spans="1:5" s="1" customFormat="1" x14ac:dyDescent="0.25">
      <c r="A213" s="219" t="s">
        <v>233</v>
      </c>
      <c r="B213" s="216" t="s">
        <v>847</v>
      </c>
      <c r="C213" s="196">
        <v>7.5</v>
      </c>
      <c r="D213" s="196">
        <v>4.88</v>
      </c>
      <c r="E213" s="195">
        <v>0.1</v>
      </c>
    </row>
    <row r="214" spans="1:5" s="1" customFormat="1" x14ac:dyDescent="0.25">
      <c r="A214" s="221" t="s">
        <v>233</v>
      </c>
      <c r="B214" s="198" t="s">
        <v>847</v>
      </c>
      <c r="C214" s="196">
        <v>7.5</v>
      </c>
      <c r="D214" s="196">
        <v>4.88</v>
      </c>
      <c r="E214" s="197">
        <v>0.5</v>
      </c>
    </row>
    <row r="215" spans="1:5" s="1" customFormat="1" x14ac:dyDescent="0.25">
      <c r="A215" s="221" t="s">
        <v>606</v>
      </c>
      <c r="B215" s="198" t="s">
        <v>607</v>
      </c>
      <c r="C215" s="196">
        <v>33.49</v>
      </c>
      <c r="D215" s="196">
        <v>21.77</v>
      </c>
      <c r="E215" s="197">
        <v>1.54</v>
      </c>
    </row>
    <row r="216" spans="1:5" s="1" customFormat="1" x14ac:dyDescent="0.25">
      <c r="A216" s="219" t="s">
        <v>43</v>
      </c>
      <c r="B216" s="216" t="s">
        <v>848</v>
      </c>
      <c r="C216" s="196">
        <v>21.99</v>
      </c>
      <c r="D216" s="196">
        <v>14.29</v>
      </c>
      <c r="E216" s="195">
        <v>0.5</v>
      </c>
    </row>
    <row r="217" spans="1:5" s="1" customFormat="1" x14ac:dyDescent="0.25">
      <c r="A217" s="221" t="s">
        <v>214</v>
      </c>
      <c r="B217" s="198" t="s">
        <v>1417</v>
      </c>
      <c r="C217" s="196">
        <v>40.98</v>
      </c>
      <c r="D217" s="196">
        <v>26.64</v>
      </c>
      <c r="E217" s="197">
        <v>1.71</v>
      </c>
    </row>
    <row r="218" spans="1:5" s="1" customFormat="1" x14ac:dyDescent="0.25">
      <c r="A218" s="221" t="s">
        <v>608</v>
      </c>
      <c r="B218" s="198" t="s">
        <v>609</v>
      </c>
      <c r="C218" s="196">
        <v>28.87</v>
      </c>
      <c r="D218" s="196">
        <v>18.77</v>
      </c>
      <c r="E218" s="197">
        <v>2.66</v>
      </c>
    </row>
    <row r="219" spans="1:5" s="1" customFormat="1" x14ac:dyDescent="0.25">
      <c r="A219" s="221" t="s">
        <v>216</v>
      </c>
      <c r="B219" s="198" t="s">
        <v>1418</v>
      </c>
      <c r="C219" s="196">
        <v>67.739999999999995</v>
      </c>
      <c r="D219" s="196">
        <v>44.03</v>
      </c>
      <c r="E219" s="197">
        <v>1.98</v>
      </c>
    </row>
    <row r="220" spans="1:5" s="1" customFormat="1" x14ac:dyDescent="0.25">
      <c r="A220" s="221" t="s">
        <v>219</v>
      </c>
      <c r="B220" s="198" t="s">
        <v>1403</v>
      </c>
      <c r="C220" s="196">
        <v>58.47</v>
      </c>
      <c r="D220" s="196">
        <v>38.01</v>
      </c>
      <c r="E220" s="197">
        <v>1</v>
      </c>
    </row>
    <row r="221" spans="1:5" s="1" customFormat="1" x14ac:dyDescent="0.25">
      <c r="A221" s="221" t="s">
        <v>546</v>
      </c>
      <c r="B221" s="198" t="s">
        <v>1544</v>
      </c>
      <c r="C221" s="196">
        <v>42.89</v>
      </c>
      <c r="D221" s="196">
        <v>27.88</v>
      </c>
      <c r="E221" s="197">
        <v>1.71</v>
      </c>
    </row>
    <row r="222" spans="1:5" s="1" customFormat="1" x14ac:dyDescent="0.25">
      <c r="A222" s="221" t="s">
        <v>547</v>
      </c>
      <c r="B222" s="198" t="s">
        <v>1545</v>
      </c>
      <c r="C222" s="196">
        <v>44.89</v>
      </c>
      <c r="D222" s="196">
        <v>29.18</v>
      </c>
      <c r="E222" s="197">
        <v>0.7</v>
      </c>
    </row>
    <row r="223" spans="1:5" s="1" customFormat="1" x14ac:dyDescent="0.25">
      <c r="A223" s="221" t="s">
        <v>539</v>
      </c>
      <c r="B223" s="198" t="s">
        <v>1419</v>
      </c>
      <c r="C223" s="196">
        <v>2.3939999999999997</v>
      </c>
      <c r="D223" s="196">
        <v>1.56</v>
      </c>
      <c r="E223" s="197">
        <v>0.12</v>
      </c>
    </row>
    <row r="224" spans="1:5" s="1" customFormat="1" x14ac:dyDescent="0.25">
      <c r="A224" s="221" t="s">
        <v>117</v>
      </c>
      <c r="B224" s="198" t="s">
        <v>711</v>
      </c>
      <c r="C224" s="196">
        <v>30.49</v>
      </c>
      <c r="D224" s="196">
        <v>19.82</v>
      </c>
      <c r="E224" s="197">
        <v>0.01</v>
      </c>
    </row>
    <row r="225" spans="1:5" s="1" customFormat="1" x14ac:dyDescent="0.25">
      <c r="A225" s="221" t="s">
        <v>548</v>
      </c>
      <c r="B225" s="198" t="s">
        <v>549</v>
      </c>
      <c r="C225" s="196">
        <v>1.95</v>
      </c>
      <c r="D225" s="196">
        <v>1.27</v>
      </c>
      <c r="E225" s="197">
        <v>0.01</v>
      </c>
    </row>
    <row r="226" spans="1:5" s="1" customFormat="1" x14ac:dyDescent="0.25">
      <c r="A226" s="221" t="s">
        <v>550</v>
      </c>
      <c r="B226" s="198" t="s">
        <v>551</v>
      </c>
      <c r="C226" s="196">
        <v>2.4500000000000002</v>
      </c>
      <c r="D226" s="196">
        <v>1.59</v>
      </c>
      <c r="E226" s="197">
        <v>0</v>
      </c>
    </row>
    <row r="227" spans="1:5" s="1" customFormat="1" x14ac:dyDescent="0.25">
      <c r="A227" s="221" t="s">
        <v>552</v>
      </c>
      <c r="B227" s="198" t="s">
        <v>553</v>
      </c>
      <c r="C227" s="196">
        <v>1.95</v>
      </c>
      <c r="D227" s="196">
        <v>1.27</v>
      </c>
      <c r="E227" s="197">
        <v>0.5</v>
      </c>
    </row>
    <row r="228" spans="1:5" s="1" customFormat="1" x14ac:dyDescent="0.25">
      <c r="A228" s="221" t="s">
        <v>104</v>
      </c>
      <c r="B228" s="198" t="s">
        <v>1404</v>
      </c>
      <c r="C228" s="196">
        <v>36.17</v>
      </c>
      <c r="D228" s="196">
        <v>23.51</v>
      </c>
      <c r="E228" s="197">
        <v>0</v>
      </c>
    </row>
    <row r="229" spans="1:5" s="1" customFormat="1" x14ac:dyDescent="0.25">
      <c r="A229" s="221" t="s">
        <v>254</v>
      </c>
      <c r="B229" s="198" t="s">
        <v>1420</v>
      </c>
      <c r="C229" s="196">
        <v>3.75</v>
      </c>
      <c r="D229" s="196">
        <v>2.44</v>
      </c>
      <c r="E229" s="197">
        <v>0.44</v>
      </c>
    </row>
    <row r="230" spans="1:5" s="1" customFormat="1" x14ac:dyDescent="0.25">
      <c r="A230" s="221" t="s">
        <v>610</v>
      </c>
      <c r="B230" s="198" t="s">
        <v>611</v>
      </c>
      <c r="C230" s="196">
        <v>12.45</v>
      </c>
      <c r="D230" s="196">
        <v>8.09</v>
      </c>
      <c r="E230" s="197">
        <v>0.88</v>
      </c>
    </row>
    <row r="231" spans="1:5" s="1" customFormat="1" x14ac:dyDescent="0.25">
      <c r="A231" s="221" t="s">
        <v>106</v>
      </c>
      <c r="B231" s="198" t="s">
        <v>1421</v>
      </c>
      <c r="C231" s="196">
        <v>36.17</v>
      </c>
      <c r="D231" s="196">
        <v>23.51</v>
      </c>
      <c r="E231" s="197">
        <v>0.88</v>
      </c>
    </row>
    <row r="232" spans="1:5" s="1" customFormat="1" x14ac:dyDescent="0.25">
      <c r="A232" s="221" t="s">
        <v>105</v>
      </c>
      <c r="B232" s="198" t="s">
        <v>1406</v>
      </c>
      <c r="C232" s="196">
        <v>36.17</v>
      </c>
      <c r="D232" s="196">
        <v>23.51</v>
      </c>
      <c r="E232" s="197">
        <v>1.23</v>
      </c>
    </row>
    <row r="233" spans="1:5" s="1" customFormat="1" x14ac:dyDescent="0.25">
      <c r="A233" s="221" t="s">
        <v>126</v>
      </c>
      <c r="B233" s="198" t="s">
        <v>1422</v>
      </c>
      <c r="C233" s="196">
        <v>26.72</v>
      </c>
      <c r="D233" s="196">
        <v>17.37</v>
      </c>
      <c r="E233" s="197">
        <v>0.28999999999999998</v>
      </c>
    </row>
    <row r="234" spans="1:5" s="1" customFormat="1" x14ac:dyDescent="0.25">
      <c r="A234" s="221" t="s">
        <v>160</v>
      </c>
      <c r="B234" s="198" t="s">
        <v>1423</v>
      </c>
      <c r="C234" s="196">
        <v>38.950000000000003</v>
      </c>
      <c r="D234" s="196">
        <v>25.32</v>
      </c>
      <c r="E234" s="197">
        <v>0.93</v>
      </c>
    </row>
    <row r="235" spans="1:5" s="1" customFormat="1" x14ac:dyDescent="0.25">
      <c r="A235" s="221" t="s">
        <v>174</v>
      </c>
      <c r="B235" s="198" t="s">
        <v>1408</v>
      </c>
      <c r="C235" s="196">
        <v>26.99</v>
      </c>
      <c r="D235" s="196">
        <v>17.54</v>
      </c>
      <c r="E235" s="197">
        <v>0.27</v>
      </c>
    </row>
    <row r="236" spans="1:5" s="1" customFormat="1" x14ac:dyDescent="0.25">
      <c r="A236" s="221" t="s">
        <v>79</v>
      </c>
      <c r="B236" s="198" t="s">
        <v>1424</v>
      </c>
      <c r="C236" s="196">
        <v>21.79</v>
      </c>
      <c r="D236" s="196">
        <v>14.16</v>
      </c>
      <c r="E236" s="197">
        <v>0.63</v>
      </c>
    </row>
    <row r="237" spans="1:5" s="1" customFormat="1" x14ac:dyDescent="0.25">
      <c r="A237" s="221" t="s">
        <v>149</v>
      </c>
      <c r="B237" s="198" t="s">
        <v>1425</v>
      </c>
      <c r="C237" s="196">
        <v>31.98</v>
      </c>
      <c r="D237" s="196">
        <v>20.79</v>
      </c>
      <c r="E237" s="197">
        <v>0.01</v>
      </c>
    </row>
    <row r="238" spans="1:5" s="1" customFormat="1" x14ac:dyDescent="0.25">
      <c r="A238" s="221" t="s">
        <v>260</v>
      </c>
      <c r="B238" s="198" t="s">
        <v>1426</v>
      </c>
      <c r="C238" s="196">
        <v>2.79</v>
      </c>
      <c r="D238" s="196">
        <v>1.81</v>
      </c>
      <c r="E238" s="197">
        <v>0.31</v>
      </c>
    </row>
    <row r="239" spans="1:5" s="1" customFormat="1" x14ac:dyDescent="0.25">
      <c r="A239" s="221" t="s">
        <v>175</v>
      </c>
      <c r="B239" s="198" t="s">
        <v>1427</v>
      </c>
      <c r="C239" s="196">
        <v>26.99</v>
      </c>
      <c r="D239" s="196">
        <v>17.54</v>
      </c>
      <c r="E239" s="197">
        <v>0.35</v>
      </c>
    </row>
    <row r="240" spans="1:5" s="1" customFormat="1" x14ac:dyDescent="0.25">
      <c r="A240" s="221" t="s">
        <v>182</v>
      </c>
      <c r="B240" s="198" t="s">
        <v>1428</v>
      </c>
      <c r="C240" s="196">
        <v>30.62</v>
      </c>
      <c r="D240" s="196">
        <v>19.899999999999999</v>
      </c>
      <c r="E240" s="197">
        <v>1.5</v>
      </c>
    </row>
    <row r="241" spans="1:5" s="1" customFormat="1" x14ac:dyDescent="0.25">
      <c r="A241" s="221" t="s">
        <v>185</v>
      </c>
      <c r="B241" s="198" t="s">
        <v>1410</v>
      </c>
      <c r="C241" s="196">
        <v>31.84</v>
      </c>
      <c r="D241" s="196">
        <v>20.7</v>
      </c>
      <c r="E241" s="197">
        <v>1.72</v>
      </c>
    </row>
    <row r="242" spans="1:5" s="1" customFormat="1" x14ac:dyDescent="0.25">
      <c r="A242" s="221" t="s">
        <v>143</v>
      </c>
      <c r="B242" s="198" t="s">
        <v>1407</v>
      </c>
      <c r="C242" s="196">
        <v>76.59</v>
      </c>
      <c r="D242" s="196">
        <v>49.78</v>
      </c>
      <c r="E242" s="197">
        <v>0.86</v>
      </c>
    </row>
    <row r="243" spans="1:5" s="1" customFormat="1" x14ac:dyDescent="0.25">
      <c r="A243" s="221" t="s">
        <v>186</v>
      </c>
      <c r="B243" s="198" t="s">
        <v>1409</v>
      </c>
      <c r="C243" s="196">
        <v>31.84</v>
      </c>
      <c r="D243" s="196">
        <v>20.7</v>
      </c>
      <c r="E243" s="197">
        <v>27</v>
      </c>
    </row>
    <row r="244" spans="1:5" s="1" customFormat="1" x14ac:dyDescent="0.25">
      <c r="A244" s="221" t="s">
        <v>319</v>
      </c>
      <c r="B244" s="198" t="s">
        <v>612</v>
      </c>
      <c r="C244" s="196">
        <v>491.94</v>
      </c>
      <c r="D244" s="196">
        <v>319.76</v>
      </c>
      <c r="E244" s="197">
        <v>9</v>
      </c>
    </row>
    <row r="245" spans="1:5" s="1" customFormat="1" x14ac:dyDescent="0.25">
      <c r="A245" s="221" t="s">
        <v>323</v>
      </c>
      <c r="B245" s="198" t="s">
        <v>613</v>
      </c>
      <c r="C245" s="196">
        <v>356.49</v>
      </c>
      <c r="D245" s="196">
        <v>231.72</v>
      </c>
      <c r="E245" s="197">
        <v>34</v>
      </c>
    </row>
    <row r="246" spans="1:5" s="1" customFormat="1" x14ac:dyDescent="0.25">
      <c r="A246" s="221" t="s">
        <v>320</v>
      </c>
      <c r="B246" s="198" t="s">
        <v>614</v>
      </c>
      <c r="C246" s="196">
        <v>724.94</v>
      </c>
      <c r="D246" s="196">
        <v>471.21</v>
      </c>
      <c r="E246" s="197">
        <v>11.6</v>
      </c>
    </row>
    <row r="247" spans="1:5" s="1" customFormat="1" x14ac:dyDescent="0.25">
      <c r="A247" s="221" t="s">
        <v>324</v>
      </c>
      <c r="B247" s="198" t="s">
        <v>615</v>
      </c>
      <c r="C247" s="196">
        <v>465.49</v>
      </c>
      <c r="D247" s="196">
        <v>302.57</v>
      </c>
      <c r="E247" s="197">
        <v>66</v>
      </c>
    </row>
    <row r="248" spans="1:5" s="1" customFormat="1" x14ac:dyDescent="0.25">
      <c r="A248" s="221" t="s">
        <v>321</v>
      </c>
      <c r="B248" s="198" t="s">
        <v>616</v>
      </c>
      <c r="C248" s="196">
        <v>997.98</v>
      </c>
      <c r="D248" s="196">
        <v>648.69000000000005</v>
      </c>
      <c r="E248" s="197">
        <v>12</v>
      </c>
    </row>
    <row r="249" spans="1:5" s="1" customFormat="1" x14ac:dyDescent="0.25">
      <c r="A249" s="221" t="s">
        <v>322</v>
      </c>
      <c r="B249" s="198" t="s">
        <v>617</v>
      </c>
      <c r="C249" s="196">
        <v>1227.47</v>
      </c>
      <c r="D249" s="196">
        <v>797.86</v>
      </c>
      <c r="E249" s="197">
        <v>15</v>
      </c>
    </row>
    <row r="250" spans="1:5" s="1" customFormat="1" x14ac:dyDescent="0.25">
      <c r="A250" s="219" t="s">
        <v>30</v>
      </c>
      <c r="B250" s="217" t="s">
        <v>854</v>
      </c>
      <c r="C250" s="196">
        <v>32.24</v>
      </c>
      <c r="D250" s="196">
        <v>20.96</v>
      </c>
      <c r="E250" s="195">
        <v>1.5</v>
      </c>
    </row>
    <row r="251" spans="1:5" s="1" customFormat="1" x14ac:dyDescent="0.25">
      <c r="A251" s="221" t="s">
        <v>618</v>
      </c>
      <c r="B251" s="198" t="s">
        <v>619</v>
      </c>
      <c r="C251" s="196">
        <v>367.54</v>
      </c>
      <c r="D251" s="196">
        <v>238.9</v>
      </c>
      <c r="E251" s="197">
        <v>1.6</v>
      </c>
    </row>
    <row r="252" spans="1:5" s="1" customFormat="1" x14ac:dyDescent="0.25">
      <c r="A252" s="221" t="s">
        <v>620</v>
      </c>
      <c r="B252" s="198" t="s">
        <v>1546</v>
      </c>
      <c r="C252" s="196">
        <v>33.21</v>
      </c>
      <c r="D252" s="196">
        <v>21.59</v>
      </c>
      <c r="E252" s="197">
        <v>2</v>
      </c>
    </row>
    <row r="253" spans="1:5" s="1" customFormat="1" x14ac:dyDescent="0.25">
      <c r="A253" s="221" t="s">
        <v>554</v>
      </c>
      <c r="B253" s="198" t="s">
        <v>555</v>
      </c>
      <c r="C253" s="196">
        <v>7.59</v>
      </c>
      <c r="D253" s="196">
        <v>4.93</v>
      </c>
      <c r="E253" s="197">
        <v>0.02</v>
      </c>
    </row>
    <row r="254" spans="1:5" s="1" customFormat="1" x14ac:dyDescent="0.25">
      <c r="A254" s="221" t="s">
        <v>556</v>
      </c>
      <c r="B254" s="198" t="s">
        <v>557</v>
      </c>
      <c r="C254" s="196">
        <v>1.94</v>
      </c>
      <c r="D254" s="196">
        <v>1.26</v>
      </c>
      <c r="E254" s="197">
        <v>0.25</v>
      </c>
    </row>
    <row r="255" spans="1:5" s="1" customFormat="1" x14ac:dyDescent="0.25">
      <c r="A255" s="221" t="s">
        <v>558</v>
      </c>
      <c r="B255" s="198" t="s">
        <v>559</v>
      </c>
      <c r="C255" s="196">
        <v>7.74</v>
      </c>
      <c r="D255" s="196">
        <v>5.03</v>
      </c>
      <c r="E255" s="197">
        <v>0.24</v>
      </c>
    </row>
    <row r="256" spans="1:5" s="1" customFormat="1" x14ac:dyDescent="0.25">
      <c r="A256" s="221" t="s">
        <v>560</v>
      </c>
      <c r="B256" s="198" t="s">
        <v>561</v>
      </c>
      <c r="C256" s="196">
        <v>7.74</v>
      </c>
      <c r="D256" s="196">
        <v>5.03</v>
      </c>
      <c r="E256" s="197">
        <v>0.18</v>
      </c>
    </row>
    <row r="257" spans="1:5" s="1" customFormat="1" x14ac:dyDescent="0.25">
      <c r="A257" s="221" t="s">
        <v>562</v>
      </c>
      <c r="B257" s="198" t="s">
        <v>563</v>
      </c>
      <c r="C257" s="196">
        <v>7.74</v>
      </c>
      <c r="D257" s="196">
        <v>5.03</v>
      </c>
      <c r="E257" s="197">
        <v>0.21</v>
      </c>
    </row>
    <row r="258" spans="1:5" s="1" customFormat="1" x14ac:dyDescent="0.25">
      <c r="A258" s="221" t="s">
        <v>564</v>
      </c>
      <c r="B258" s="198" t="s">
        <v>565</v>
      </c>
      <c r="C258" s="196">
        <v>7.49</v>
      </c>
      <c r="D258" s="196">
        <v>4.87</v>
      </c>
      <c r="E258" s="197">
        <v>0</v>
      </c>
    </row>
    <row r="259" spans="1:5" s="1" customFormat="1" x14ac:dyDescent="0.25">
      <c r="A259" s="221" t="s">
        <v>566</v>
      </c>
      <c r="B259" s="198" t="s">
        <v>567</v>
      </c>
      <c r="C259" s="196">
        <v>1.94</v>
      </c>
      <c r="D259" s="196">
        <v>1.26</v>
      </c>
      <c r="E259" s="197">
        <v>0.18</v>
      </c>
    </row>
    <row r="260" spans="1:5" s="1" customFormat="1" x14ac:dyDescent="0.25">
      <c r="A260" s="221" t="s">
        <v>568</v>
      </c>
      <c r="B260" s="198" t="s">
        <v>569</v>
      </c>
      <c r="C260" s="196">
        <v>6.84</v>
      </c>
      <c r="D260" s="196">
        <v>4.45</v>
      </c>
      <c r="E260" s="197">
        <v>0.11</v>
      </c>
    </row>
    <row r="261" spans="1:5" s="1" customFormat="1" x14ac:dyDescent="0.25">
      <c r="A261" s="221" t="s">
        <v>570</v>
      </c>
      <c r="B261" s="198" t="s">
        <v>571</v>
      </c>
      <c r="C261" s="196">
        <v>6.84</v>
      </c>
      <c r="D261" s="196">
        <v>4.45</v>
      </c>
      <c r="E261" s="197">
        <v>8.4</v>
      </c>
    </row>
    <row r="262" spans="1:5" s="1" customFormat="1" x14ac:dyDescent="0.25">
      <c r="A262" s="219" t="s">
        <v>23</v>
      </c>
      <c r="B262" s="217" t="s">
        <v>855</v>
      </c>
      <c r="C262" s="196">
        <v>89.97</v>
      </c>
      <c r="D262" s="196">
        <v>58.48</v>
      </c>
      <c r="E262" s="195">
        <v>8.4</v>
      </c>
    </row>
    <row r="263" spans="1:5" s="1" customFormat="1" x14ac:dyDescent="0.25">
      <c r="A263" s="219" t="s">
        <v>34</v>
      </c>
      <c r="B263" s="217" t="s">
        <v>856</v>
      </c>
      <c r="C263" s="196">
        <v>92.67</v>
      </c>
      <c r="D263" s="196">
        <v>60.24</v>
      </c>
      <c r="E263" s="195">
        <v>8.4</v>
      </c>
    </row>
    <row r="264" spans="1:5" s="1" customFormat="1" x14ac:dyDescent="0.25">
      <c r="A264" s="221" t="s">
        <v>572</v>
      </c>
      <c r="B264" s="198" t="s">
        <v>856</v>
      </c>
      <c r="C264" s="196">
        <v>92.67</v>
      </c>
      <c r="D264" s="196">
        <v>60.24</v>
      </c>
      <c r="E264" s="197">
        <v>1.05</v>
      </c>
    </row>
    <row r="265" spans="1:5" s="1" customFormat="1" x14ac:dyDescent="0.25">
      <c r="A265" s="219" t="s">
        <v>857</v>
      </c>
      <c r="B265" s="216" t="s">
        <v>858</v>
      </c>
      <c r="C265" s="196">
        <v>193.52</v>
      </c>
      <c r="D265" s="196">
        <v>125.79</v>
      </c>
      <c r="E265" s="195">
        <v>14.83</v>
      </c>
    </row>
    <row r="266" spans="1:5" s="1" customFormat="1" x14ac:dyDescent="0.25">
      <c r="A266" s="221" t="s">
        <v>73</v>
      </c>
      <c r="B266" s="198" t="s">
        <v>1396</v>
      </c>
      <c r="C266" s="196">
        <v>34.270000000000003</v>
      </c>
      <c r="D266" s="196">
        <v>22.28</v>
      </c>
      <c r="E266" s="197">
        <v>1.26</v>
      </c>
    </row>
    <row r="267" spans="1:5" s="1" customFormat="1" x14ac:dyDescent="0.25">
      <c r="A267" s="221" t="s">
        <v>89</v>
      </c>
      <c r="B267" s="198" t="s">
        <v>1397</v>
      </c>
      <c r="C267" s="196">
        <v>35.909999999999997</v>
      </c>
      <c r="D267" s="196">
        <v>23.34</v>
      </c>
      <c r="E267" s="197">
        <v>1.2</v>
      </c>
    </row>
    <row r="268" spans="1:5" s="1" customFormat="1" x14ac:dyDescent="0.25">
      <c r="A268" s="221" t="s">
        <v>96</v>
      </c>
      <c r="B268" s="198" t="s">
        <v>1411</v>
      </c>
      <c r="C268" s="196">
        <v>41.84</v>
      </c>
      <c r="D268" s="196">
        <v>27.2</v>
      </c>
      <c r="E268" s="197">
        <v>1.78</v>
      </c>
    </row>
    <row r="269" spans="1:5" s="1" customFormat="1" x14ac:dyDescent="0.25">
      <c r="A269" s="221" t="s">
        <v>110</v>
      </c>
      <c r="B269" s="198" t="s">
        <v>670</v>
      </c>
      <c r="C269" s="196">
        <v>56.34</v>
      </c>
      <c r="D269" s="196">
        <v>36.619999999999997</v>
      </c>
      <c r="E269" s="197">
        <v>1.1299999999999999</v>
      </c>
    </row>
    <row r="270" spans="1:5" s="1" customFormat="1" x14ac:dyDescent="0.25">
      <c r="A270" s="221" t="s">
        <v>193</v>
      </c>
      <c r="B270" s="198" t="s">
        <v>692</v>
      </c>
      <c r="C270" s="196">
        <v>41.07</v>
      </c>
      <c r="D270" s="196">
        <v>26.7</v>
      </c>
      <c r="E270" s="197">
        <v>0.18</v>
      </c>
    </row>
    <row r="271" spans="1:5" s="1" customFormat="1" x14ac:dyDescent="0.25">
      <c r="A271" s="221" t="s">
        <v>137</v>
      </c>
      <c r="B271" s="198" t="s">
        <v>1429</v>
      </c>
      <c r="C271" s="196">
        <v>59.91</v>
      </c>
      <c r="D271" s="196">
        <v>38.94</v>
      </c>
      <c r="E271" s="197">
        <v>2</v>
      </c>
    </row>
    <row r="272" spans="1:5" s="1" customFormat="1" x14ac:dyDescent="0.25">
      <c r="A272" s="221" t="s">
        <v>136</v>
      </c>
      <c r="B272" s="198" t="s">
        <v>1430</v>
      </c>
      <c r="C272" s="196">
        <v>59.91</v>
      </c>
      <c r="D272" s="196">
        <v>38.94</v>
      </c>
      <c r="E272" s="197">
        <v>1.25</v>
      </c>
    </row>
    <row r="273" spans="1:5" s="1" customFormat="1" x14ac:dyDescent="0.25">
      <c r="A273" s="221" t="s">
        <v>161</v>
      </c>
      <c r="B273" s="198" t="s">
        <v>1431</v>
      </c>
      <c r="C273" s="196">
        <v>44.72</v>
      </c>
      <c r="D273" s="196">
        <v>29.07</v>
      </c>
      <c r="E273" s="197">
        <v>1.1599999999999999</v>
      </c>
    </row>
    <row r="274" spans="1:5" s="1" customFormat="1" x14ac:dyDescent="0.25">
      <c r="A274" s="221" t="s">
        <v>162</v>
      </c>
      <c r="B274" s="198" t="s">
        <v>1432</v>
      </c>
      <c r="C274" s="196">
        <v>44.69</v>
      </c>
      <c r="D274" s="196">
        <v>29.05</v>
      </c>
      <c r="E274" s="197">
        <v>0.02</v>
      </c>
    </row>
    <row r="275" spans="1:5" s="1" customFormat="1" x14ac:dyDescent="0.25">
      <c r="A275" s="219" t="s">
        <v>234</v>
      </c>
      <c r="B275" s="216" t="s">
        <v>847</v>
      </c>
      <c r="C275" s="196">
        <v>13.5</v>
      </c>
      <c r="D275" s="196">
        <v>8.7799999999999994</v>
      </c>
      <c r="E275" s="195">
        <v>0.18</v>
      </c>
    </row>
    <row r="276" spans="1:5" s="1" customFormat="1" x14ac:dyDescent="0.25">
      <c r="A276" s="219" t="s">
        <v>44</v>
      </c>
      <c r="B276" s="216" t="s">
        <v>848</v>
      </c>
      <c r="C276" s="196">
        <v>34.590000000000003</v>
      </c>
      <c r="D276" s="196">
        <v>22.48</v>
      </c>
      <c r="E276" s="195">
        <v>1.81</v>
      </c>
    </row>
    <row r="277" spans="1:5" s="1" customFormat="1" x14ac:dyDescent="0.25">
      <c r="A277" s="221" t="s">
        <v>118</v>
      </c>
      <c r="B277" s="198" t="s">
        <v>711</v>
      </c>
      <c r="C277" s="196">
        <v>60.97</v>
      </c>
      <c r="D277" s="196">
        <v>39.630000000000003</v>
      </c>
      <c r="E277" s="197">
        <v>0.01</v>
      </c>
    </row>
    <row r="278" spans="1:5" s="1" customFormat="1" x14ac:dyDescent="0.25">
      <c r="A278" s="221" t="s">
        <v>573</v>
      </c>
      <c r="B278" s="198" t="s">
        <v>574</v>
      </c>
      <c r="C278" s="196">
        <v>1.95</v>
      </c>
      <c r="D278" s="196">
        <v>1.27</v>
      </c>
      <c r="E278" s="197">
        <v>0.01</v>
      </c>
    </row>
    <row r="279" spans="1:5" s="1" customFormat="1" x14ac:dyDescent="0.25">
      <c r="A279" s="221" t="s">
        <v>575</v>
      </c>
      <c r="B279" s="198" t="s">
        <v>576</v>
      </c>
      <c r="C279" s="196">
        <v>2.95</v>
      </c>
      <c r="D279" s="196">
        <v>1.92</v>
      </c>
      <c r="E279" s="197">
        <v>0.31</v>
      </c>
    </row>
    <row r="280" spans="1:5" s="1" customFormat="1" x14ac:dyDescent="0.25">
      <c r="A280" s="221" t="s">
        <v>577</v>
      </c>
      <c r="B280" s="198" t="s">
        <v>578</v>
      </c>
      <c r="C280" s="196">
        <v>5.99</v>
      </c>
      <c r="D280" s="196">
        <v>3.89</v>
      </c>
      <c r="E280" s="197">
        <v>0.08</v>
      </c>
    </row>
    <row r="281" spans="1:5" s="1" customFormat="1" x14ac:dyDescent="0.25">
      <c r="A281" s="221" t="s">
        <v>579</v>
      </c>
      <c r="B281" s="198" t="s">
        <v>580</v>
      </c>
      <c r="C281" s="196">
        <v>1.94</v>
      </c>
      <c r="D281" s="196">
        <v>1.26</v>
      </c>
      <c r="E281" s="197">
        <v>0.08</v>
      </c>
    </row>
    <row r="282" spans="1:5" s="1" customFormat="1" x14ac:dyDescent="0.25">
      <c r="A282" s="221" t="s">
        <v>581</v>
      </c>
      <c r="B282" s="198" t="s">
        <v>582</v>
      </c>
      <c r="C282" s="196">
        <v>1.94</v>
      </c>
      <c r="D282" s="196">
        <v>1.26</v>
      </c>
      <c r="E282" s="197">
        <v>0.01</v>
      </c>
    </row>
    <row r="283" spans="1:5" s="1" customFormat="1" x14ac:dyDescent="0.25">
      <c r="A283" s="221" t="s">
        <v>583</v>
      </c>
      <c r="B283" s="198" t="s">
        <v>584</v>
      </c>
      <c r="C283" s="196">
        <v>2.4500000000000002</v>
      </c>
      <c r="D283" s="196">
        <v>1.59</v>
      </c>
      <c r="E283" s="197">
        <v>0.5</v>
      </c>
    </row>
    <row r="284" spans="1:5" s="1" customFormat="1" x14ac:dyDescent="0.25">
      <c r="A284" s="221" t="s">
        <v>255</v>
      </c>
      <c r="B284" s="198" t="s">
        <v>1405</v>
      </c>
      <c r="C284" s="196">
        <v>4.95</v>
      </c>
      <c r="D284" s="196">
        <v>3.22</v>
      </c>
      <c r="E284" s="197">
        <v>0</v>
      </c>
    </row>
    <row r="285" spans="1:5" s="1" customFormat="1" x14ac:dyDescent="0.25">
      <c r="A285" s="221" t="s">
        <v>621</v>
      </c>
      <c r="B285" s="198" t="s">
        <v>622</v>
      </c>
      <c r="C285" s="196">
        <v>22.95</v>
      </c>
      <c r="D285" s="196">
        <v>14.92</v>
      </c>
      <c r="E285" s="197">
        <v>1.1599999999999999</v>
      </c>
    </row>
    <row r="286" spans="1:5" s="1" customFormat="1" x14ac:dyDescent="0.25">
      <c r="A286" s="221" t="s">
        <v>150</v>
      </c>
      <c r="B286" s="198" t="s">
        <v>1433</v>
      </c>
      <c r="C286" s="196">
        <v>39.35</v>
      </c>
      <c r="D286" s="196">
        <v>25.58</v>
      </c>
      <c r="E286" s="197">
        <v>1.4</v>
      </c>
    </row>
    <row r="287" spans="1:5" s="1" customFormat="1" x14ac:dyDescent="0.25">
      <c r="A287" s="221" t="s">
        <v>163</v>
      </c>
      <c r="B287" s="198" t="s">
        <v>1434</v>
      </c>
      <c r="C287" s="196">
        <v>43.81</v>
      </c>
      <c r="D287" s="196">
        <v>28.48</v>
      </c>
      <c r="E287" s="197">
        <v>1.2</v>
      </c>
    </row>
    <row r="288" spans="1:5" s="1" customFormat="1" x14ac:dyDescent="0.25">
      <c r="A288" s="221" t="s">
        <v>127</v>
      </c>
      <c r="B288" s="198" t="s">
        <v>1435</v>
      </c>
      <c r="C288" s="196">
        <v>51.94</v>
      </c>
      <c r="D288" s="196">
        <v>33.76</v>
      </c>
      <c r="E288" s="197">
        <v>1.45</v>
      </c>
    </row>
    <row r="289" spans="1:5" s="1" customFormat="1" x14ac:dyDescent="0.25">
      <c r="A289" s="221" t="s">
        <v>128</v>
      </c>
      <c r="B289" s="198" t="s">
        <v>1436</v>
      </c>
      <c r="C289" s="196">
        <v>53.34</v>
      </c>
      <c r="D289" s="196">
        <v>34.67</v>
      </c>
      <c r="E289" s="197">
        <v>0.64</v>
      </c>
    </row>
    <row r="290" spans="1:5" s="1" customFormat="1" x14ac:dyDescent="0.25">
      <c r="A290" s="221" t="s">
        <v>151</v>
      </c>
      <c r="B290" s="198" t="s">
        <v>1437</v>
      </c>
      <c r="C290" s="196">
        <v>39.69</v>
      </c>
      <c r="D290" s="196">
        <v>25.8</v>
      </c>
      <c r="E290" s="197">
        <v>0.02</v>
      </c>
    </row>
    <row r="291" spans="1:5" s="1" customFormat="1" x14ac:dyDescent="0.25">
      <c r="A291" s="221" t="s">
        <v>261</v>
      </c>
      <c r="B291" s="198" t="s">
        <v>1438</v>
      </c>
      <c r="C291" s="196">
        <v>2.95</v>
      </c>
      <c r="D291" s="196">
        <v>1.92</v>
      </c>
      <c r="E291" s="197">
        <v>1.05</v>
      </c>
    </row>
    <row r="292" spans="1:5" s="1" customFormat="1" x14ac:dyDescent="0.25">
      <c r="A292" s="221" t="s">
        <v>176</v>
      </c>
      <c r="B292" s="198" t="s">
        <v>1439</v>
      </c>
      <c r="C292" s="196">
        <v>48.98</v>
      </c>
      <c r="D292" s="196">
        <v>31.84</v>
      </c>
      <c r="E292" s="197">
        <v>0.73</v>
      </c>
    </row>
    <row r="293" spans="1:5" s="1" customFormat="1" x14ac:dyDescent="0.25">
      <c r="A293" s="221" t="s">
        <v>81</v>
      </c>
      <c r="B293" s="198" t="s">
        <v>1440</v>
      </c>
      <c r="C293" s="196">
        <v>32.97</v>
      </c>
      <c r="D293" s="196">
        <v>21.43</v>
      </c>
      <c r="E293" s="197">
        <v>0.7</v>
      </c>
    </row>
    <row r="294" spans="1:5" s="1" customFormat="1" x14ac:dyDescent="0.25">
      <c r="A294" s="221" t="s">
        <v>80</v>
      </c>
      <c r="B294" s="198" t="s">
        <v>1441</v>
      </c>
      <c r="C294" s="196">
        <v>33.729999999999997</v>
      </c>
      <c r="D294" s="196">
        <v>21.92</v>
      </c>
      <c r="E294" s="197">
        <v>1.08</v>
      </c>
    </row>
    <row r="295" spans="1:5" s="1" customFormat="1" x14ac:dyDescent="0.25">
      <c r="A295" s="221" t="s">
        <v>187</v>
      </c>
      <c r="B295" s="198" t="s">
        <v>1442</v>
      </c>
      <c r="C295" s="196">
        <v>35.47</v>
      </c>
      <c r="D295" s="196">
        <v>23.06</v>
      </c>
      <c r="E295" s="197">
        <v>1.2</v>
      </c>
    </row>
    <row r="296" spans="1:5" s="1" customFormat="1" x14ac:dyDescent="0.25">
      <c r="A296" s="221" t="s">
        <v>623</v>
      </c>
      <c r="B296" s="198" t="s">
        <v>624</v>
      </c>
      <c r="C296" s="196">
        <v>35.47</v>
      </c>
      <c r="D296" s="196">
        <v>23.06</v>
      </c>
      <c r="E296" s="197">
        <v>4.54</v>
      </c>
    </row>
    <row r="297" spans="1:5" s="1" customFormat="1" x14ac:dyDescent="0.25">
      <c r="A297" s="221" t="s">
        <v>177</v>
      </c>
      <c r="B297" s="198" t="s">
        <v>1443</v>
      </c>
      <c r="C297" s="196">
        <v>49.29</v>
      </c>
      <c r="D297" s="196">
        <v>32.04</v>
      </c>
      <c r="E297" s="197">
        <v>1.28</v>
      </c>
    </row>
    <row r="298" spans="1:5" s="1" customFormat="1" x14ac:dyDescent="0.25">
      <c r="A298" s="221" t="s">
        <v>183</v>
      </c>
      <c r="B298" s="198" t="s">
        <v>1444</v>
      </c>
      <c r="C298" s="196">
        <v>52.98</v>
      </c>
      <c r="D298" s="196">
        <v>34.44</v>
      </c>
      <c r="E298" s="197">
        <v>10.6</v>
      </c>
    </row>
    <row r="299" spans="1:5" s="1" customFormat="1" x14ac:dyDescent="0.25">
      <c r="A299" s="221" t="s">
        <v>144</v>
      </c>
      <c r="B299" s="198" t="s">
        <v>1407</v>
      </c>
      <c r="C299" s="196">
        <v>166.95</v>
      </c>
      <c r="D299" s="196">
        <v>108.52</v>
      </c>
      <c r="E299" s="197">
        <v>4</v>
      </c>
    </row>
    <row r="300" spans="1:5" s="1" customFormat="1" x14ac:dyDescent="0.25">
      <c r="A300" s="219" t="s">
        <v>31</v>
      </c>
      <c r="B300" s="217" t="s">
        <v>859</v>
      </c>
      <c r="C300" s="196">
        <v>47.23</v>
      </c>
      <c r="D300" s="196">
        <v>30.7</v>
      </c>
      <c r="E300" s="195">
        <v>4</v>
      </c>
    </row>
    <row r="301" spans="1:5" s="1" customFormat="1" x14ac:dyDescent="0.25">
      <c r="A301" s="221" t="s">
        <v>31</v>
      </c>
      <c r="B301" s="198" t="s">
        <v>859</v>
      </c>
      <c r="C301" s="196">
        <v>47.23</v>
      </c>
      <c r="D301" s="196">
        <v>30.7</v>
      </c>
      <c r="E301" s="197">
        <v>4</v>
      </c>
    </row>
    <row r="302" spans="1:5" s="1" customFormat="1" x14ac:dyDescent="0.25">
      <c r="A302" s="221" t="s">
        <v>625</v>
      </c>
      <c r="B302" s="198" t="s">
        <v>1547</v>
      </c>
      <c r="C302" s="196">
        <v>48.65</v>
      </c>
      <c r="D302" s="196">
        <v>31.62</v>
      </c>
      <c r="E302" s="197">
        <v>3</v>
      </c>
    </row>
    <row r="303" spans="1:5" s="1" customFormat="1" x14ac:dyDescent="0.25">
      <c r="A303" s="219" t="s">
        <v>25</v>
      </c>
      <c r="B303" s="217" t="s">
        <v>860</v>
      </c>
      <c r="C303" s="196">
        <v>118.24</v>
      </c>
      <c r="D303" s="196">
        <v>76.86</v>
      </c>
      <c r="E303" s="195">
        <v>10.6</v>
      </c>
    </row>
    <row r="304" spans="1:5" s="1" customFormat="1" x14ac:dyDescent="0.25">
      <c r="A304" s="219" t="s">
        <v>35</v>
      </c>
      <c r="B304" s="217" t="s">
        <v>861</v>
      </c>
      <c r="C304" s="196">
        <v>121.79</v>
      </c>
      <c r="D304" s="196">
        <v>79.16</v>
      </c>
      <c r="E304" s="195">
        <v>10.6</v>
      </c>
    </row>
    <row r="305" spans="1:5" s="1" customFormat="1" x14ac:dyDescent="0.25">
      <c r="A305" s="221" t="s">
        <v>585</v>
      </c>
      <c r="B305" s="198" t="s">
        <v>861</v>
      </c>
      <c r="C305" s="196">
        <v>121.79</v>
      </c>
      <c r="D305" s="196">
        <v>79.16</v>
      </c>
      <c r="E305" s="197">
        <v>1.9</v>
      </c>
    </row>
    <row r="306" spans="1:5" s="1" customFormat="1" x14ac:dyDescent="0.25">
      <c r="A306" s="219" t="s">
        <v>862</v>
      </c>
      <c r="B306" s="216" t="s">
        <v>863</v>
      </c>
      <c r="C306" s="196">
        <v>246.91</v>
      </c>
      <c r="D306" s="196">
        <v>160.49</v>
      </c>
      <c r="E306" s="195">
        <v>18.96</v>
      </c>
    </row>
    <row r="307" spans="1:5" s="1" customFormat="1" x14ac:dyDescent="0.25">
      <c r="A307" s="221" t="s">
        <v>74</v>
      </c>
      <c r="B307" s="198" t="s">
        <v>1396</v>
      </c>
      <c r="C307" s="196">
        <v>41.24</v>
      </c>
      <c r="D307" s="196">
        <v>26.81</v>
      </c>
      <c r="E307" s="197">
        <v>2.4900000000000002</v>
      </c>
    </row>
    <row r="308" spans="1:5" s="1" customFormat="1" x14ac:dyDescent="0.25">
      <c r="A308" s="221" t="s">
        <v>90</v>
      </c>
      <c r="B308" s="198" t="s">
        <v>1397</v>
      </c>
      <c r="C308" s="196">
        <v>49.74</v>
      </c>
      <c r="D308" s="196">
        <v>32.33</v>
      </c>
      <c r="E308" s="197">
        <v>2.2000000000000002</v>
      </c>
    </row>
    <row r="309" spans="1:5" s="1" customFormat="1" x14ac:dyDescent="0.25">
      <c r="A309" s="221" t="s">
        <v>98</v>
      </c>
      <c r="B309" s="198" t="s">
        <v>1411</v>
      </c>
      <c r="C309" s="196">
        <v>55.84</v>
      </c>
      <c r="D309" s="196">
        <v>36.299999999999997</v>
      </c>
      <c r="E309" s="197">
        <v>3.59</v>
      </c>
    </row>
    <row r="310" spans="1:5" s="1" customFormat="1" x14ac:dyDescent="0.25">
      <c r="A310" s="221" t="s">
        <v>111</v>
      </c>
      <c r="B310" s="198" t="s">
        <v>670</v>
      </c>
      <c r="C310" s="196">
        <v>68.319999999999993</v>
      </c>
      <c r="D310" s="196">
        <v>44.41</v>
      </c>
      <c r="E310" s="197">
        <v>1.96</v>
      </c>
    </row>
    <row r="311" spans="1:5" s="1" customFormat="1" x14ac:dyDescent="0.25">
      <c r="A311" s="221" t="s">
        <v>194</v>
      </c>
      <c r="B311" s="198" t="s">
        <v>692</v>
      </c>
      <c r="C311" s="196">
        <v>59.97</v>
      </c>
      <c r="D311" s="196">
        <v>38.979999999999997</v>
      </c>
      <c r="E311" s="197">
        <v>0.91</v>
      </c>
    </row>
    <row r="312" spans="1:5" s="1" customFormat="1" x14ac:dyDescent="0.25">
      <c r="A312" s="221" t="s">
        <v>139</v>
      </c>
      <c r="B312" s="198" t="s">
        <v>1445</v>
      </c>
      <c r="C312" s="196">
        <v>65.98</v>
      </c>
      <c r="D312" s="196">
        <v>42.89</v>
      </c>
      <c r="E312" s="197">
        <v>3</v>
      </c>
    </row>
    <row r="313" spans="1:5" s="1" customFormat="1" x14ac:dyDescent="0.25">
      <c r="A313" s="221" t="s">
        <v>138</v>
      </c>
      <c r="B313" s="198" t="s">
        <v>1446</v>
      </c>
      <c r="C313" s="196">
        <v>65.98</v>
      </c>
      <c r="D313" s="196">
        <v>42.89</v>
      </c>
      <c r="E313" s="197">
        <v>2</v>
      </c>
    </row>
    <row r="314" spans="1:5" s="1" customFormat="1" x14ac:dyDescent="0.25">
      <c r="A314" s="221" t="s">
        <v>164</v>
      </c>
      <c r="B314" s="198" t="s">
        <v>1447</v>
      </c>
      <c r="C314" s="196">
        <v>46.79</v>
      </c>
      <c r="D314" s="196">
        <v>30.41</v>
      </c>
      <c r="E314" s="197">
        <v>1.57</v>
      </c>
    </row>
    <row r="315" spans="1:5" s="1" customFormat="1" x14ac:dyDescent="0.25">
      <c r="A315" s="221" t="s">
        <v>165</v>
      </c>
      <c r="B315" s="198" t="s">
        <v>1448</v>
      </c>
      <c r="C315" s="196">
        <v>46.83</v>
      </c>
      <c r="D315" s="196">
        <v>30.44</v>
      </c>
      <c r="E315" s="197">
        <v>0.3</v>
      </c>
    </row>
    <row r="316" spans="1:5" s="1" customFormat="1" x14ac:dyDescent="0.25">
      <c r="A316" s="219" t="s">
        <v>235</v>
      </c>
      <c r="B316" s="216" t="s">
        <v>847</v>
      </c>
      <c r="C316" s="196">
        <v>59.95</v>
      </c>
      <c r="D316" s="196">
        <v>38.97</v>
      </c>
      <c r="E316" s="195">
        <v>0.91</v>
      </c>
    </row>
    <row r="317" spans="1:5" s="1" customFormat="1" x14ac:dyDescent="0.25">
      <c r="A317" s="221" t="s">
        <v>235</v>
      </c>
      <c r="B317" s="198" t="s">
        <v>847</v>
      </c>
      <c r="C317" s="196">
        <v>59.95</v>
      </c>
      <c r="D317" s="196">
        <v>38.97</v>
      </c>
      <c r="E317" s="197">
        <v>2.31</v>
      </c>
    </row>
    <row r="318" spans="1:5" s="1" customFormat="1" x14ac:dyDescent="0.25">
      <c r="A318" s="219" t="s">
        <v>45</v>
      </c>
      <c r="B318" s="216" t="s">
        <v>848</v>
      </c>
      <c r="C318" s="196">
        <v>43.95</v>
      </c>
      <c r="D318" s="196">
        <v>28.57</v>
      </c>
      <c r="E318" s="195">
        <v>2.31</v>
      </c>
    </row>
    <row r="319" spans="1:5" s="1" customFormat="1" x14ac:dyDescent="0.25">
      <c r="A319" s="221" t="s">
        <v>119</v>
      </c>
      <c r="B319" s="198" t="s">
        <v>711</v>
      </c>
      <c r="C319" s="196">
        <v>80.97</v>
      </c>
      <c r="D319" s="196">
        <v>52.63</v>
      </c>
      <c r="E319" s="197">
        <v>0.01</v>
      </c>
    </row>
    <row r="320" spans="1:5" s="1" customFormat="1" x14ac:dyDescent="0.25">
      <c r="A320" s="221" t="s">
        <v>586</v>
      </c>
      <c r="B320" s="198" t="s">
        <v>587</v>
      </c>
      <c r="C320" s="196">
        <v>2.95</v>
      </c>
      <c r="D320" s="196">
        <v>1.92</v>
      </c>
      <c r="E320" s="197">
        <v>0.01</v>
      </c>
    </row>
    <row r="321" spans="1:5" s="1" customFormat="1" x14ac:dyDescent="0.25">
      <c r="A321" s="221" t="s">
        <v>588</v>
      </c>
      <c r="B321" s="198" t="s">
        <v>589</v>
      </c>
      <c r="C321" s="196">
        <v>3.95</v>
      </c>
      <c r="D321" s="196">
        <v>2.57</v>
      </c>
      <c r="E321" s="197">
        <v>0.88</v>
      </c>
    </row>
    <row r="322" spans="1:5" s="1" customFormat="1" x14ac:dyDescent="0.25">
      <c r="A322" s="221" t="s">
        <v>256</v>
      </c>
      <c r="B322" s="198" t="s">
        <v>1420</v>
      </c>
      <c r="C322" s="196">
        <v>6.25</v>
      </c>
      <c r="D322" s="196">
        <v>4.0599999999999996</v>
      </c>
      <c r="E322" s="197">
        <v>0</v>
      </c>
    </row>
    <row r="323" spans="1:5" s="1" customFormat="1" x14ac:dyDescent="0.25">
      <c r="A323" s="221" t="s">
        <v>626</v>
      </c>
      <c r="B323" s="198" t="s">
        <v>627</v>
      </c>
      <c r="C323" s="196">
        <v>28.95</v>
      </c>
      <c r="D323" s="196">
        <v>18.82</v>
      </c>
      <c r="E323" s="197">
        <v>1.57</v>
      </c>
    </row>
    <row r="324" spans="1:5" s="1" customFormat="1" x14ac:dyDescent="0.25">
      <c r="A324" s="221" t="s">
        <v>152</v>
      </c>
      <c r="B324" s="198" t="s">
        <v>1449</v>
      </c>
      <c r="C324" s="196">
        <v>40.89</v>
      </c>
      <c r="D324" s="196">
        <v>26.58</v>
      </c>
      <c r="E324" s="197">
        <v>2.5</v>
      </c>
    </row>
    <row r="325" spans="1:5" s="1" customFormat="1" x14ac:dyDescent="0.25">
      <c r="A325" s="221" t="s">
        <v>166</v>
      </c>
      <c r="B325" s="198" t="s">
        <v>1450</v>
      </c>
      <c r="C325" s="196">
        <v>46.87</v>
      </c>
      <c r="D325" s="196">
        <v>30.47</v>
      </c>
      <c r="E325" s="197">
        <v>1.6</v>
      </c>
    </row>
    <row r="326" spans="1:5" s="1" customFormat="1" x14ac:dyDescent="0.25">
      <c r="A326" s="221" t="s">
        <v>129</v>
      </c>
      <c r="B326" s="198" t="s">
        <v>1451</v>
      </c>
      <c r="C326" s="196">
        <v>66.34</v>
      </c>
      <c r="D326" s="196">
        <v>43.12</v>
      </c>
      <c r="E326" s="197">
        <v>2.5</v>
      </c>
    </row>
    <row r="327" spans="1:5" s="1" customFormat="1" x14ac:dyDescent="0.25">
      <c r="A327" s="221" t="s">
        <v>130</v>
      </c>
      <c r="B327" s="198" t="s">
        <v>1452</v>
      </c>
      <c r="C327" s="196">
        <v>67.489999999999995</v>
      </c>
      <c r="D327" s="196">
        <v>43.87</v>
      </c>
      <c r="E327" s="197">
        <v>0.99</v>
      </c>
    </row>
    <row r="328" spans="1:5" s="1" customFormat="1" x14ac:dyDescent="0.25">
      <c r="A328" s="221" t="s">
        <v>153</v>
      </c>
      <c r="B328" s="198" t="s">
        <v>1453</v>
      </c>
      <c r="C328" s="196">
        <v>40.97</v>
      </c>
      <c r="D328" s="196">
        <v>26.63</v>
      </c>
      <c r="E328" s="197">
        <v>0.01</v>
      </c>
    </row>
    <row r="329" spans="1:5" s="1" customFormat="1" x14ac:dyDescent="0.25">
      <c r="A329" s="221" t="s">
        <v>262</v>
      </c>
      <c r="B329" s="198" t="s">
        <v>1426</v>
      </c>
      <c r="C329" s="196">
        <v>2.95</v>
      </c>
      <c r="D329" s="196">
        <v>1.92</v>
      </c>
      <c r="E329" s="197">
        <v>1.2</v>
      </c>
    </row>
    <row r="330" spans="1:5" s="1" customFormat="1" x14ac:dyDescent="0.25">
      <c r="A330" s="221" t="s">
        <v>83</v>
      </c>
      <c r="B330" s="198" t="s">
        <v>1454</v>
      </c>
      <c r="C330" s="196">
        <v>43.97</v>
      </c>
      <c r="D330" s="196">
        <v>28.58</v>
      </c>
      <c r="E330" s="197">
        <v>1.1000000000000001</v>
      </c>
    </row>
    <row r="331" spans="1:5" s="1" customFormat="1" x14ac:dyDescent="0.25">
      <c r="A331" s="221" t="s">
        <v>82</v>
      </c>
      <c r="B331" s="198" t="s">
        <v>1455</v>
      </c>
      <c r="C331" s="196">
        <v>43.73</v>
      </c>
      <c r="D331" s="196">
        <v>28.42</v>
      </c>
      <c r="E331" s="197">
        <v>1.76</v>
      </c>
    </row>
    <row r="332" spans="1:5" s="1" customFormat="1" x14ac:dyDescent="0.25">
      <c r="A332" s="221" t="s">
        <v>188</v>
      </c>
      <c r="B332" s="198" t="s">
        <v>1442</v>
      </c>
      <c r="C332" s="196">
        <v>56.64</v>
      </c>
      <c r="D332" s="196">
        <v>36.82</v>
      </c>
      <c r="E332" s="197">
        <v>1.6</v>
      </c>
    </row>
    <row r="333" spans="1:5" s="1" customFormat="1" x14ac:dyDescent="0.25">
      <c r="A333" s="221" t="s">
        <v>189</v>
      </c>
      <c r="B333" s="198" t="s">
        <v>1456</v>
      </c>
      <c r="C333" s="196">
        <v>56.64</v>
      </c>
      <c r="D333" s="196">
        <v>36.82</v>
      </c>
      <c r="E333" s="197">
        <v>7</v>
      </c>
    </row>
    <row r="334" spans="1:5" s="1" customFormat="1" x14ac:dyDescent="0.25">
      <c r="A334" s="221" t="s">
        <v>178</v>
      </c>
      <c r="B334" s="198" t="s">
        <v>1443</v>
      </c>
      <c r="C334" s="196">
        <v>56.97</v>
      </c>
      <c r="D334" s="196">
        <v>37.03</v>
      </c>
      <c r="E334" s="197">
        <v>1.6</v>
      </c>
    </row>
    <row r="335" spans="1:5" s="1" customFormat="1" x14ac:dyDescent="0.25">
      <c r="A335" s="221" t="s">
        <v>84</v>
      </c>
      <c r="B335" s="198" t="s">
        <v>1457</v>
      </c>
      <c r="C335" s="196">
        <v>45.49</v>
      </c>
      <c r="D335" s="196">
        <v>29.57</v>
      </c>
      <c r="E335" s="197">
        <v>1.79</v>
      </c>
    </row>
    <row r="336" spans="1:5" s="1" customFormat="1" x14ac:dyDescent="0.25">
      <c r="A336" s="221" t="s">
        <v>179</v>
      </c>
      <c r="B336" s="198" t="s">
        <v>1458</v>
      </c>
      <c r="C336" s="196">
        <v>57.97</v>
      </c>
      <c r="D336" s="196">
        <v>37.68</v>
      </c>
      <c r="E336" s="197">
        <v>0.5</v>
      </c>
    </row>
    <row r="337" spans="1:5" s="1" customFormat="1" x14ac:dyDescent="0.25">
      <c r="A337" s="221" t="s">
        <v>145</v>
      </c>
      <c r="B337" s="198" t="s">
        <v>1407</v>
      </c>
      <c r="C337" s="196">
        <v>243.79</v>
      </c>
      <c r="D337" s="196">
        <v>158.46</v>
      </c>
      <c r="E337" s="197">
        <v>4.0999999999999996</v>
      </c>
    </row>
    <row r="338" spans="1:5" s="1" customFormat="1" x14ac:dyDescent="0.25">
      <c r="A338" s="219" t="s">
        <v>628</v>
      </c>
      <c r="B338" s="217" t="s">
        <v>864</v>
      </c>
      <c r="C338" s="196">
        <v>62.08</v>
      </c>
      <c r="D338" s="196">
        <v>40.35</v>
      </c>
      <c r="E338" s="195">
        <v>4.2</v>
      </c>
    </row>
    <row r="339" spans="1:5" s="1" customFormat="1" x14ac:dyDescent="0.25">
      <c r="A339" s="221" t="s">
        <v>629</v>
      </c>
      <c r="B339" s="198" t="s">
        <v>1548</v>
      </c>
      <c r="C339" s="196">
        <v>63.94</v>
      </c>
      <c r="D339" s="196">
        <v>41.56</v>
      </c>
      <c r="E339" s="197">
        <v>7</v>
      </c>
    </row>
    <row r="340" spans="1:5" s="1" customFormat="1" x14ac:dyDescent="0.25">
      <c r="A340" s="219" t="s">
        <v>865</v>
      </c>
      <c r="B340" s="216" t="s">
        <v>866</v>
      </c>
      <c r="C340" s="196">
        <v>909.62</v>
      </c>
      <c r="D340" s="196">
        <v>591.25</v>
      </c>
      <c r="E340" s="195">
        <v>26.46</v>
      </c>
    </row>
    <row r="341" spans="1:5" s="1" customFormat="1" x14ac:dyDescent="0.25">
      <c r="A341" s="219" t="s">
        <v>867</v>
      </c>
      <c r="B341" s="216" t="s">
        <v>868</v>
      </c>
      <c r="C341" s="196">
        <v>126.5</v>
      </c>
      <c r="D341" s="196">
        <v>82.23</v>
      </c>
      <c r="E341" s="195">
        <v>1.85</v>
      </c>
    </row>
    <row r="342" spans="1:5" s="1" customFormat="1" x14ac:dyDescent="0.25">
      <c r="A342" s="219" t="s">
        <v>869</v>
      </c>
      <c r="B342" s="216" t="s">
        <v>870</v>
      </c>
      <c r="C342" s="196">
        <v>126.5</v>
      </c>
      <c r="D342" s="196">
        <v>82.23</v>
      </c>
      <c r="E342" s="195">
        <v>1.85</v>
      </c>
    </row>
    <row r="343" spans="1:5" s="1" customFormat="1" x14ac:dyDescent="0.25">
      <c r="A343" s="219" t="s">
        <v>871</v>
      </c>
      <c r="B343" s="216" t="s">
        <v>872</v>
      </c>
      <c r="C343" s="196">
        <v>328.31</v>
      </c>
      <c r="D343" s="196">
        <v>213.4</v>
      </c>
      <c r="E343" s="195">
        <v>3</v>
      </c>
    </row>
    <row r="344" spans="1:5" s="1" customFormat="1" x14ac:dyDescent="0.25">
      <c r="A344" s="219" t="s">
        <v>873</v>
      </c>
      <c r="B344" s="216" t="s">
        <v>874</v>
      </c>
      <c r="C344" s="196">
        <v>328.31</v>
      </c>
      <c r="D344" s="196">
        <v>213.4</v>
      </c>
      <c r="E344" s="195">
        <v>3.04</v>
      </c>
    </row>
    <row r="345" spans="1:5" s="1" customFormat="1" x14ac:dyDescent="0.25">
      <c r="A345" s="219" t="s">
        <v>875</v>
      </c>
      <c r="B345" s="216" t="s">
        <v>876</v>
      </c>
      <c r="C345" s="196">
        <v>584.33000000000004</v>
      </c>
      <c r="D345" s="196">
        <v>379.81</v>
      </c>
      <c r="E345" s="195">
        <v>5</v>
      </c>
    </row>
    <row r="346" spans="1:5" s="1" customFormat="1" x14ac:dyDescent="0.25">
      <c r="A346" s="219" t="s">
        <v>877</v>
      </c>
      <c r="B346" s="216" t="s">
        <v>878</v>
      </c>
      <c r="C346" s="196">
        <v>611.44000000000005</v>
      </c>
      <c r="D346" s="196">
        <v>397.44</v>
      </c>
      <c r="E346" s="195">
        <v>6</v>
      </c>
    </row>
    <row r="347" spans="1:5" s="1" customFormat="1" x14ac:dyDescent="0.25">
      <c r="A347" s="219" t="s">
        <v>879</v>
      </c>
      <c r="B347" s="216" t="s">
        <v>880</v>
      </c>
      <c r="C347" s="196">
        <v>649.53</v>
      </c>
      <c r="D347" s="196">
        <v>422.19</v>
      </c>
      <c r="E347" s="195">
        <v>24</v>
      </c>
    </row>
    <row r="348" spans="1:5" s="1" customFormat="1" x14ac:dyDescent="0.25">
      <c r="A348" s="219" t="s">
        <v>881</v>
      </c>
      <c r="B348" s="216" t="s">
        <v>882</v>
      </c>
      <c r="C348" s="196">
        <v>16.16</v>
      </c>
      <c r="D348" s="196">
        <v>10.5</v>
      </c>
      <c r="E348" s="195">
        <v>0.09</v>
      </c>
    </row>
    <row r="349" spans="1:5" s="1" customFormat="1" x14ac:dyDescent="0.25">
      <c r="A349" s="219" t="s">
        <v>883</v>
      </c>
      <c r="B349" s="216" t="s">
        <v>884</v>
      </c>
      <c r="C349" s="196">
        <v>17.68</v>
      </c>
      <c r="D349" s="196">
        <v>11.49</v>
      </c>
      <c r="E349" s="195">
        <v>0.13</v>
      </c>
    </row>
    <row r="350" spans="1:5" s="1" customFormat="1" x14ac:dyDescent="0.25">
      <c r="A350" s="219" t="s">
        <v>885</v>
      </c>
      <c r="B350" s="216" t="s">
        <v>886</v>
      </c>
      <c r="C350" s="196">
        <v>17.5</v>
      </c>
      <c r="D350" s="196">
        <v>11.38</v>
      </c>
      <c r="E350" s="195">
        <v>0.11</v>
      </c>
    </row>
    <row r="351" spans="1:5" s="1" customFormat="1" x14ac:dyDescent="0.25">
      <c r="A351" s="219" t="s">
        <v>887</v>
      </c>
      <c r="B351" s="216" t="s">
        <v>888</v>
      </c>
      <c r="C351" s="196">
        <v>22.19</v>
      </c>
      <c r="D351" s="196">
        <v>14.42</v>
      </c>
      <c r="E351" s="195">
        <v>0.26</v>
      </c>
    </row>
    <row r="352" spans="1:5" s="1" customFormat="1" x14ac:dyDescent="0.25">
      <c r="A352" s="219" t="s">
        <v>889</v>
      </c>
      <c r="B352" s="216" t="s">
        <v>890</v>
      </c>
      <c r="C352" s="196">
        <v>29.71</v>
      </c>
      <c r="D352" s="196">
        <v>19.309999999999999</v>
      </c>
      <c r="E352" s="195">
        <v>0.11</v>
      </c>
    </row>
    <row r="353" spans="1:5" s="1" customFormat="1" x14ac:dyDescent="0.25">
      <c r="A353" s="219" t="s">
        <v>891</v>
      </c>
      <c r="B353" s="216" t="s">
        <v>892</v>
      </c>
      <c r="C353" s="196">
        <v>39.4</v>
      </c>
      <c r="D353" s="196">
        <v>25.61</v>
      </c>
      <c r="E353" s="195">
        <v>0.26</v>
      </c>
    </row>
    <row r="354" spans="1:5" s="1" customFormat="1" x14ac:dyDescent="0.25">
      <c r="A354" s="219" t="s">
        <v>893</v>
      </c>
      <c r="B354" s="216" t="s">
        <v>894</v>
      </c>
      <c r="C354" s="196">
        <v>96.1</v>
      </c>
      <c r="D354" s="196">
        <v>62.47</v>
      </c>
      <c r="E354" s="195">
        <v>1.25</v>
      </c>
    </row>
    <row r="355" spans="1:5" s="1" customFormat="1" x14ac:dyDescent="0.25">
      <c r="A355" s="219" t="s">
        <v>895</v>
      </c>
      <c r="B355" s="216" t="s">
        <v>896</v>
      </c>
      <c r="C355" s="196">
        <v>25.19</v>
      </c>
      <c r="D355" s="196">
        <v>16.37</v>
      </c>
      <c r="E355" s="195">
        <v>0.11</v>
      </c>
    </row>
    <row r="356" spans="1:5" s="1" customFormat="1" x14ac:dyDescent="0.25">
      <c r="A356" s="219" t="s">
        <v>897</v>
      </c>
      <c r="B356" s="216" t="s">
        <v>898</v>
      </c>
      <c r="C356" s="196">
        <v>22.96</v>
      </c>
      <c r="D356" s="196">
        <v>14.92</v>
      </c>
      <c r="E356" s="195">
        <v>0.11</v>
      </c>
    </row>
    <row r="357" spans="1:5" s="1" customFormat="1" x14ac:dyDescent="0.25">
      <c r="A357" s="219" t="s">
        <v>899</v>
      </c>
      <c r="B357" s="216" t="s">
        <v>900</v>
      </c>
      <c r="C357" s="196">
        <v>68.650000000000006</v>
      </c>
      <c r="D357" s="196">
        <v>44.62</v>
      </c>
      <c r="E357" s="195">
        <v>1.3</v>
      </c>
    </row>
    <row r="358" spans="1:5" s="1" customFormat="1" x14ac:dyDescent="0.25">
      <c r="A358" s="219" t="s">
        <v>901</v>
      </c>
      <c r="B358" s="216" t="s">
        <v>902</v>
      </c>
      <c r="C358" s="196">
        <v>87.21</v>
      </c>
      <c r="D358" s="196">
        <v>56.69</v>
      </c>
      <c r="E358" s="195">
        <v>1.78</v>
      </c>
    </row>
    <row r="359" spans="1:5" s="1" customFormat="1" x14ac:dyDescent="0.25">
      <c r="A359" s="219" t="s">
        <v>903</v>
      </c>
      <c r="B359" s="216" t="s">
        <v>904</v>
      </c>
      <c r="C359" s="196">
        <v>85.72571428571429</v>
      </c>
      <c r="D359" s="196">
        <v>55.72</v>
      </c>
      <c r="E359" s="195">
        <v>2</v>
      </c>
    </row>
    <row r="360" spans="1:5" s="1" customFormat="1" x14ac:dyDescent="0.25">
      <c r="A360" s="219" t="s">
        <v>905</v>
      </c>
      <c r="B360" s="216" t="s">
        <v>906</v>
      </c>
      <c r="C360" s="196">
        <v>41.13</v>
      </c>
      <c r="D360" s="196">
        <v>26.73</v>
      </c>
      <c r="E360" s="195">
        <v>0.13</v>
      </c>
    </row>
    <row r="361" spans="1:5" s="1" customFormat="1" x14ac:dyDescent="0.25">
      <c r="A361" s="219" t="s">
        <v>907</v>
      </c>
      <c r="B361" s="216" t="s">
        <v>908</v>
      </c>
      <c r="C361" s="196">
        <v>39.659999999999997</v>
      </c>
      <c r="D361" s="196">
        <v>25.78</v>
      </c>
      <c r="E361" s="195">
        <v>0.2</v>
      </c>
    </row>
    <row r="362" spans="1:5" s="1" customFormat="1" x14ac:dyDescent="0.25">
      <c r="A362" s="219" t="s">
        <v>909</v>
      </c>
      <c r="B362" s="216" t="s">
        <v>910</v>
      </c>
      <c r="C362" s="196">
        <v>23.36</v>
      </c>
      <c r="D362" s="196">
        <v>15.18</v>
      </c>
      <c r="E362" s="195">
        <v>0.33</v>
      </c>
    </row>
    <row r="363" spans="1:5" s="1" customFormat="1" x14ac:dyDescent="0.25">
      <c r="A363" s="219" t="s">
        <v>911</v>
      </c>
      <c r="B363" s="216" t="s">
        <v>912</v>
      </c>
      <c r="C363" s="196">
        <v>46.35</v>
      </c>
      <c r="D363" s="196">
        <v>30.13</v>
      </c>
      <c r="E363" s="195">
        <v>0.2</v>
      </c>
    </row>
    <row r="364" spans="1:5" s="1" customFormat="1" x14ac:dyDescent="0.25">
      <c r="A364" s="219" t="s">
        <v>913</v>
      </c>
      <c r="B364" s="216" t="s">
        <v>914</v>
      </c>
      <c r="C364" s="196">
        <v>9.4499999999999993</v>
      </c>
      <c r="D364" s="196">
        <v>6.14</v>
      </c>
      <c r="E364" s="195">
        <v>0.02</v>
      </c>
    </row>
    <row r="365" spans="1:5" s="1" customFormat="1" x14ac:dyDescent="0.25">
      <c r="A365" s="219" t="s">
        <v>915</v>
      </c>
      <c r="B365" s="216" t="s">
        <v>916</v>
      </c>
      <c r="C365" s="196">
        <v>36.71</v>
      </c>
      <c r="D365" s="196">
        <v>23.86</v>
      </c>
      <c r="E365" s="195">
        <v>0.25</v>
      </c>
    </row>
    <row r="366" spans="1:5" s="1" customFormat="1" x14ac:dyDescent="0.25">
      <c r="A366" s="219" t="s">
        <v>917</v>
      </c>
      <c r="B366" s="216" t="s">
        <v>918</v>
      </c>
      <c r="C366" s="196">
        <v>55.9</v>
      </c>
      <c r="D366" s="196">
        <v>36.340000000000003</v>
      </c>
      <c r="E366" s="195">
        <v>0.2</v>
      </c>
    </row>
    <row r="367" spans="1:5" s="1" customFormat="1" x14ac:dyDescent="0.25">
      <c r="A367" s="219" t="s">
        <v>919</v>
      </c>
      <c r="B367" s="216" t="s">
        <v>920</v>
      </c>
      <c r="C367" s="196">
        <v>67.97</v>
      </c>
      <c r="D367" s="196">
        <v>44.18</v>
      </c>
      <c r="E367" s="195">
        <v>2</v>
      </c>
    </row>
    <row r="368" spans="1:5" s="1" customFormat="1" x14ac:dyDescent="0.25">
      <c r="A368" s="219" t="s">
        <v>921</v>
      </c>
      <c r="B368" s="216" t="s">
        <v>922</v>
      </c>
      <c r="C368" s="196">
        <v>27.92</v>
      </c>
      <c r="D368" s="196">
        <v>18.149999999999999</v>
      </c>
      <c r="E368" s="195">
        <v>0.13</v>
      </c>
    </row>
    <row r="369" spans="1:5" s="1" customFormat="1" x14ac:dyDescent="0.25">
      <c r="A369" s="219" t="s">
        <v>923</v>
      </c>
      <c r="B369" s="216" t="s">
        <v>924</v>
      </c>
      <c r="C369" s="196">
        <v>27.92</v>
      </c>
      <c r="D369" s="196">
        <v>18.149999999999999</v>
      </c>
      <c r="E369" s="195">
        <v>0.13</v>
      </c>
    </row>
    <row r="370" spans="1:5" s="1" customFormat="1" x14ac:dyDescent="0.25">
      <c r="A370" s="219" t="s">
        <v>925</v>
      </c>
      <c r="B370" s="216" t="s">
        <v>926</v>
      </c>
      <c r="C370" s="196">
        <v>25.61</v>
      </c>
      <c r="D370" s="196">
        <v>16.649999999999999</v>
      </c>
      <c r="E370" s="195">
        <v>0.11</v>
      </c>
    </row>
    <row r="371" spans="1:5" s="1" customFormat="1" x14ac:dyDescent="0.25">
      <c r="A371" s="219" t="s">
        <v>927</v>
      </c>
      <c r="B371" s="216" t="s">
        <v>928</v>
      </c>
      <c r="C371" s="196">
        <v>27.2</v>
      </c>
      <c r="D371" s="196">
        <v>17.68</v>
      </c>
      <c r="E371" s="195">
        <v>0.2</v>
      </c>
    </row>
    <row r="372" spans="1:5" s="1" customFormat="1" x14ac:dyDescent="0.25">
      <c r="A372" s="219" t="s">
        <v>929</v>
      </c>
      <c r="B372" s="216" t="s">
        <v>930</v>
      </c>
      <c r="C372" s="196">
        <v>27.58</v>
      </c>
      <c r="D372" s="196">
        <v>17.93</v>
      </c>
      <c r="E372" s="195">
        <v>0.18</v>
      </c>
    </row>
    <row r="373" spans="1:5" s="1" customFormat="1" x14ac:dyDescent="0.25">
      <c r="A373" s="219" t="s">
        <v>931</v>
      </c>
      <c r="B373" s="216" t="s">
        <v>932</v>
      </c>
      <c r="C373" s="196">
        <v>32.33</v>
      </c>
      <c r="D373" s="196">
        <v>21.01</v>
      </c>
      <c r="E373" s="195">
        <v>0.33</v>
      </c>
    </row>
    <row r="374" spans="1:5" s="1" customFormat="1" x14ac:dyDescent="0.25">
      <c r="A374" s="219" t="s">
        <v>933</v>
      </c>
      <c r="B374" s="216" t="s">
        <v>934</v>
      </c>
      <c r="C374" s="196">
        <v>39.53</v>
      </c>
      <c r="D374" s="196">
        <v>25.69</v>
      </c>
      <c r="E374" s="195">
        <v>0.11</v>
      </c>
    </row>
    <row r="375" spans="1:5" s="1" customFormat="1" x14ac:dyDescent="0.25">
      <c r="A375" s="219" t="s">
        <v>935</v>
      </c>
      <c r="B375" s="216" t="s">
        <v>936</v>
      </c>
      <c r="C375" s="196">
        <v>47.93</v>
      </c>
      <c r="D375" s="196">
        <v>31.15</v>
      </c>
      <c r="E375" s="195">
        <v>0.26</v>
      </c>
    </row>
    <row r="376" spans="1:5" s="1" customFormat="1" x14ac:dyDescent="0.25">
      <c r="A376" s="219" t="s">
        <v>937</v>
      </c>
      <c r="B376" s="216" t="s">
        <v>938</v>
      </c>
      <c r="C376" s="196">
        <v>47.09</v>
      </c>
      <c r="D376" s="196">
        <v>30.61</v>
      </c>
      <c r="E376" s="195">
        <v>0.28999999999999998</v>
      </c>
    </row>
    <row r="377" spans="1:5" s="1" customFormat="1" x14ac:dyDescent="0.25">
      <c r="A377" s="219" t="s">
        <v>939</v>
      </c>
      <c r="B377" s="216" t="s">
        <v>940</v>
      </c>
      <c r="C377" s="196">
        <v>101.49</v>
      </c>
      <c r="D377" s="196">
        <v>65.97</v>
      </c>
      <c r="E377" s="195">
        <v>1.3</v>
      </c>
    </row>
    <row r="378" spans="1:5" s="1" customFormat="1" x14ac:dyDescent="0.25">
      <c r="A378" s="219" t="s">
        <v>941</v>
      </c>
      <c r="B378" s="216" t="s">
        <v>942</v>
      </c>
      <c r="C378" s="196">
        <v>36.74</v>
      </c>
      <c r="D378" s="196">
        <v>23.88</v>
      </c>
      <c r="E378" s="195">
        <v>0.13</v>
      </c>
    </row>
    <row r="379" spans="1:5" s="1" customFormat="1" x14ac:dyDescent="0.25">
      <c r="A379" s="219" t="s">
        <v>943</v>
      </c>
      <c r="B379" s="216" t="s">
        <v>944</v>
      </c>
      <c r="C379" s="196">
        <v>26.12</v>
      </c>
      <c r="D379" s="196">
        <v>16.98</v>
      </c>
      <c r="E379" s="195">
        <v>0.15</v>
      </c>
    </row>
    <row r="380" spans="1:5" s="1" customFormat="1" x14ac:dyDescent="0.25">
      <c r="A380" s="219" t="s">
        <v>945</v>
      </c>
      <c r="B380" s="216" t="s">
        <v>946</v>
      </c>
      <c r="C380" s="196">
        <v>76.069999999999993</v>
      </c>
      <c r="D380" s="196">
        <v>49.45</v>
      </c>
      <c r="E380" s="195">
        <v>1.35</v>
      </c>
    </row>
    <row r="381" spans="1:5" s="1" customFormat="1" x14ac:dyDescent="0.25">
      <c r="A381" s="219" t="s">
        <v>947</v>
      </c>
      <c r="B381" s="216" t="s">
        <v>948</v>
      </c>
      <c r="C381" s="196">
        <v>101.92</v>
      </c>
      <c r="D381" s="196">
        <v>66.25</v>
      </c>
      <c r="E381" s="195">
        <v>2.25</v>
      </c>
    </row>
    <row r="382" spans="1:5" s="1" customFormat="1" x14ac:dyDescent="0.25">
      <c r="A382" s="219" t="s">
        <v>949</v>
      </c>
      <c r="B382" s="216" t="s">
        <v>950</v>
      </c>
      <c r="C382" s="196">
        <v>90.55428571428574</v>
      </c>
      <c r="D382" s="196">
        <v>58.86</v>
      </c>
      <c r="E382" s="195">
        <v>2</v>
      </c>
    </row>
    <row r="383" spans="1:5" s="1" customFormat="1" x14ac:dyDescent="0.25">
      <c r="A383" s="219" t="s">
        <v>951</v>
      </c>
      <c r="B383" s="216" t="s">
        <v>952</v>
      </c>
      <c r="C383" s="196">
        <v>60.12</v>
      </c>
      <c r="D383" s="196">
        <v>39.08</v>
      </c>
      <c r="E383" s="195">
        <v>0.15</v>
      </c>
    </row>
    <row r="384" spans="1:5" s="1" customFormat="1" x14ac:dyDescent="0.25">
      <c r="A384" s="219" t="s">
        <v>953</v>
      </c>
      <c r="B384" s="216" t="s">
        <v>954</v>
      </c>
      <c r="C384" s="196">
        <v>41.43</v>
      </c>
      <c r="D384" s="196">
        <v>26.93</v>
      </c>
      <c r="E384" s="195">
        <v>0.2</v>
      </c>
    </row>
    <row r="385" spans="1:5" s="1" customFormat="1" x14ac:dyDescent="0.25">
      <c r="A385" s="219" t="s">
        <v>955</v>
      </c>
      <c r="B385" s="216" t="s">
        <v>956</v>
      </c>
      <c r="C385" s="196">
        <v>36.590000000000003</v>
      </c>
      <c r="D385" s="196">
        <v>23.78</v>
      </c>
      <c r="E385" s="195">
        <v>0.44</v>
      </c>
    </row>
    <row r="386" spans="1:5" s="1" customFormat="1" x14ac:dyDescent="0.25">
      <c r="A386" s="219" t="s">
        <v>957</v>
      </c>
      <c r="B386" s="216" t="s">
        <v>958</v>
      </c>
      <c r="C386" s="196">
        <v>47.8</v>
      </c>
      <c r="D386" s="196">
        <v>31.07</v>
      </c>
      <c r="E386" s="195">
        <v>0.2</v>
      </c>
    </row>
    <row r="387" spans="1:5" s="1" customFormat="1" x14ac:dyDescent="0.25">
      <c r="A387" s="219" t="s">
        <v>959</v>
      </c>
      <c r="B387" s="216" t="s">
        <v>960</v>
      </c>
      <c r="C387" s="196">
        <v>15.95</v>
      </c>
      <c r="D387" s="196">
        <v>10.37</v>
      </c>
      <c r="E387" s="195">
        <v>0.03</v>
      </c>
    </row>
    <row r="388" spans="1:5" s="1" customFormat="1" x14ac:dyDescent="0.25">
      <c r="A388" s="219" t="s">
        <v>961</v>
      </c>
      <c r="B388" s="216" t="s">
        <v>962</v>
      </c>
      <c r="C388" s="196">
        <v>43.4</v>
      </c>
      <c r="D388" s="196">
        <v>28.21</v>
      </c>
      <c r="E388" s="195">
        <v>0.35</v>
      </c>
    </row>
    <row r="389" spans="1:5" s="1" customFormat="1" x14ac:dyDescent="0.25">
      <c r="A389" s="219" t="s">
        <v>963</v>
      </c>
      <c r="B389" s="216" t="s">
        <v>964</v>
      </c>
      <c r="C389" s="196">
        <v>57.35</v>
      </c>
      <c r="D389" s="196">
        <v>37.28</v>
      </c>
      <c r="E389" s="195">
        <v>0.2</v>
      </c>
    </row>
    <row r="390" spans="1:5" s="1" customFormat="1" x14ac:dyDescent="0.25">
      <c r="A390" s="219" t="s">
        <v>965</v>
      </c>
      <c r="B390" s="216" t="s">
        <v>966</v>
      </c>
      <c r="C390" s="196">
        <v>47.93</v>
      </c>
      <c r="D390" s="196">
        <v>31.15</v>
      </c>
      <c r="E390" s="195">
        <v>0.33</v>
      </c>
    </row>
    <row r="391" spans="1:5" s="1" customFormat="1" x14ac:dyDescent="0.25">
      <c r="A391" s="219" t="s">
        <v>967</v>
      </c>
      <c r="B391" s="216" t="s">
        <v>968</v>
      </c>
      <c r="C391" s="196">
        <v>66.77</v>
      </c>
      <c r="D391" s="196">
        <v>43.4</v>
      </c>
      <c r="E391" s="195">
        <v>0.51</v>
      </c>
    </row>
    <row r="392" spans="1:5" s="1" customFormat="1" x14ac:dyDescent="0.25">
      <c r="A392" s="219" t="s">
        <v>969</v>
      </c>
      <c r="B392" s="216" t="s">
        <v>970</v>
      </c>
      <c r="C392" s="196">
        <v>36.74</v>
      </c>
      <c r="D392" s="196">
        <v>23.88</v>
      </c>
      <c r="E392" s="195">
        <v>0.13</v>
      </c>
    </row>
    <row r="393" spans="1:5" s="1" customFormat="1" x14ac:dyDescent="0.25">
      <c r="A393" s="219" t="s">
        <v>971</v>
      </c>
      <c r="B393" s="216" t="s">
        <v>972</v>
      </c>
      <c r="C393" s="196">
        <v>26.15</v>
      </c>
      <c r="D393" s="196">
        <v>17</v>
      </c>
      <c r="E393" s="195">
        <v>0.11</v>
      </c>
    </row>
    <row r="394" spans="1:5" s="1" customFormat="1" x14ac:dyDescent="0.25">
      <c r="A394" s="219" t="s">
        <v>973</v>
      </c>
      <c r="B394" s="216" t="s">
        <v>974</v>
      </c>
      <c r="C394" s="196">
        <v>7.45</v>
      </c>
      <c r="D394" s="196">
        <v>4.84</v>
      </c>
      <c r="E394" s="195">
        <v>0.02</v>
      </c>
    </row>
    <row r="395" spans="1:5" s="1" customFormat="1" x14ac:dyDescent="0.25">
      <c r="A395" s="219" t="s">
        <v>975</v>
      </c>
      <c r="B395" s="216" t="s">
        <v>976</v>
      </c>
      <c r="C395" s="196">
        <v>36.74</v>
      </c>
      <c r="D395" s="196">
        <v>23.88</v>
      </c>
      <c r="E395" s="195">
        <v>0.15</v>
      </c>
    </row>
    <row r="396" spans="1:5" s="1" customFormat="1" x14ac:dyDescent="0.25">
      <c r="A396" s="219" t="s">
        <v>977</v>
      </c>
      <c r="B396" s="216" t="s">
        <v>978</v>
      </c>
      <c r="C396" s="196">
        <v>36.74</v>
      </c>
      <c r="D396" s="196">
        <v>23.88</v>
      </c>
      <c r="E396" s="195">
        <v>0.15</v>
      </c>
    </row>
    <row r="397" spans="1:5" s="1" customFormat="1" x14ac:dyDescent="0.25">
      <c r="A397" s="219" t="s">
        <v>979</v>
      </c>
      <c r="B397" s="216" t="s">
        <v>980</v>
      </c>
      <c r="C397" s="196">
        <v>98.73</v>
      </c>
      <c r="D397" s="196">
        <v>64.17</v>
      </c>
      <c r="E397" s="195">
        <v>3</v>
      </c>
    </row>
    <row r="398" spans="1:5" s="1" customFormat="1" x14ac:dyDescent="0.25">
      <c r="A398" s="219" t="s">
        <v>981</v>
      </c>
      <c r="B398" s="216" t="s">
        <v>982</v>
      </c>
      <c r="C398" s="196">
        <v>41.12</v>
      </c>
      <c r="D398" s="196">
        <v>26.73</v>
      </c>
      <c r="E398" s="195">
        <v>0.35</v>
      </c>
    </row>
    <row r="399" spans="1:5" s="1" customFormat="1" x14ac:dyDescent="0.25">
      <c r="A399" s="219" t="s">
        <v>983</v>
      </c>
      <c r="B399" s="216" t="s">
        <v>984</v>
      </c>
      <c r="C399" s="196">
        <v>43.09</v>
      </c>
      <c r="D399" s="196">
        <v>28.01</v>
      </c>
      <c r="E399" s="195">
        <v>0.55000000000000004</v>
      </c>
    </row>
    <row r="400" spans="1:5" s="1" customFormat="1" x14ac:dyDescent="0.25">
      <c r="A400" s="219" t="s">
        <v>985</v>
      </c>
      <c r="B400" s="216" t="s">
        <v>986</v>
      </c>
      <c r="C400" s="196">
        <v>50.21</v>
      </c>
      <c r="D400" s="196">
        <v>32.64</v>
      </c>
      <c r="E400" s="195">
        <v>0.49</v>
      </c>
    </row>
    <row r="401" spans="1:5" s="1" customFormat="1" x14ac:dyDescent="0.25">
      <c r="A401" s="219" t="s">
        <v>987</v>
      </c>
      <c r="B401" s="216" t="s">
        <v>988</v>
      </c>
      <c r="C401" s="196">
        <v>67.61</v>
      </c>
      <c r="D401" s="196">
        <v>43.95</v>
      </c>
      <c r="E401" s="195">
        <v>0.66</v>
      </c>
    </row>
    <row r="402" spans="1:5" s="1" customFormat="1" x14ac:dyDescent="0.25">
      <c r="A402" s="219" t="s">
        <v>989</v>
      </c>
      <c r="B402" s="216" t="s">
        <v>990</v>
      </c>
      <c r="C402" s="196">
        <v>49.28</v>
      </c>
      <c r="D402" s="196">
        <v>32.03</v>
      </c>
      <c r="E402" s="195">
        <v>0.22</v>
      </c>
    </row>
    <row r="403" spans="1:5" s="1" customFormat="1" x14ac:dyDescent="0.25">
      <c r="A403" s="219" t="s">
        <v>991</v>
      </c>
      <c r="B403" s="216" t="s">
        <v>992</v>
      </c>
      <c r="C403" s="196">
        <v>71.89</v>
      </c>
      <c r="D403" s="196">
        <v>46.73</v>
      </c>
      <c r="E403" s="195">
        <v>0.55000000000000004</v>
      </c>
    </row>
    <row r="404" spans="1:5" s="1" customFormat="1" x14ac:dyDescent="0.25">
      <c r="A404" s="219" t="s">
        <v>993</v>
      </c>
      <c r="B404" s="216" t="s">
        <v>994</v>
      </c>
      <c r="C404" s="196">
        <v>52.66</v>
      </c>
      <c r="D404" s="196">
        <v>34.229999999999997</v>
      </c>
      <c r="E404" s="195">
        <v>0.44</v>
      </c>
    </row>
    <row r="405" spans="1:5" s="1" customFormat="1" x14ac:dyDescent="0.25">
      <c r="A405" s="219" t="s">
        <v>995</v>
      </c>
      <c r="B405" s="216" t="s">
        <v>996</v>
      </c>
      <c r="C405" s="196">
        <v>35.049999999999997</v>
      </c>
      <c r="D405" s="196">
        <v>22.78</v>
      </c>
      <c r="E405" s="195">
        <v>0.55000000000000004</v>
      </c>
    </row>
    <row r="406" spans="1:5" s="1" customFormat="1" x14ac:dyDescent="0.25">
      <c r="A406" s="219" t="s">
        <v>997</v>
      </c>
      <c r="B406" s="216" t="s">
        <v>998</v>
      </c>
      <c r="C406" s="196">
        <v>75.94</v>
      </c>
      <c r="D406" s="196">
        <v>49.36</v>
      </c>
      <c r="E406" s="195">
        <v>0.44</v>
      </c>
    </row>
    <row r="407" spans="1:5" s="1" customFormat="1" x14ac:dyDescent="0.25">
      <c r="A407" s="219" t="s">
        <v>999</v>
      </c>
      <c r="B407" s="216" t="s">
        <v>1000</v>
      </c>
      <c r="C407" s="196">
        <v>86.34</v>
      </c>
      <c r="D407" s="196">
        <v>56.12</v>
      </c>
      <c r="E407" s="195">
        <v>0.77</v>
      </c>
    </row>
    <row r="408" spans="1:5" s="1" customFormat="1" x14ac:dyDescent="0.25">
      <c r="A408" s="219" t="s">
        <v>1001</v>
      </c>
      <c r="B408" s="216" t="s">
        <v>1002</v>
      </c>
      <c r="C408" s="196">
        <v>37.950000000000003</v>
      </c>
      <c r="D408" s="196">
        <v>24.67</v>
      </c>
      <c r="E408" s="195">
        <v>0.04</v>
      </c>
    </row>
    <row r="409" spans="1:5" s="1" customFormat="1" x14ac:dyDescent="0.25">
      <c r="A409" s="219" t="s">
        <v>1003</v>
      </c>
      <c r="B409" s="216" t="s">
        <v>1004</v>
      </c>
      <c r="C409" s="196">
        <v>78.23</v>
      </c>
      <c r="D409" s="196">
        <v>50.85</v>
      </c>
      <c r="E409" s="195">
        <v>0.56999999999999995</v>
      </c>
    </row>
    <row r="410" spans="1:5" s="1" customFormat="1" x14ac:dyDescent="0.25">
      <c r="A410" s="219" t="s">
        <v>1005</v>
      </c>
      <c r="B410" s="216" t="s">
        <v>1006</v>
      </c>
      <c r="C410" s="196">
        <v>71.89</v>
      </c>
      <c r="D410" s="196">
        <v>46.73</v>
      </c>
      <c r="E410" s="195">
        <v>0.55000000000000004</v>
      </c>
    </row>
    <row r="411" spans="1:5" s="1" customFormat="1" x14ac:dyDescent="0.25">
      <c r="A411" s="219" t="s">
        <v>1007</v>
      </c>
      <c r="B411" s="216" t="s">
        <v>1008</v>
      </c>
      <c r="C411" s="196">
        <v>71.89</v>
      </c>
      <c r="D411" s="196">
        <v>46.73</v>
      </c>
      <c r="E411" s="195">
        <v>0.55000000000000004</v>
      </c>
    </row>
    <row r="412" spans="1:5" s="1" customFormat="1" x14ac:dyDescent="0.25">
      <c r="A412" s="219" t="s">
        <v>1009</v>
      </c>
      <c r="B412" s="216" t="s">
        <v>1010</v>
      </c>
      <c r="C412" s="196">
        <v>84.14</v>
      </c>
      <c r="D412" s="196">
        <v>54.69</v>
      </c>
      <c r="E412" s="195">
        <v>0.68</v>
      </c>
    </row>
    <row r="413" spans="1:5" s="1" customFormat="1" x14ac:dyDescent="0.25">
      <c r="A413" s="219" t="s">
        <v>1011</v>
      </c>
      <c r="B413" s="216" t="s">
        <v>1012</v>
      </c>
      <c r="C413" s="196">
        <v>7.74</v>
      </c>
      <c r="D413" s="196">
        <v>5.03</v>
      </c>
      <c r="E413" s="195">
        <v>0.03</v>
      </c>
    </row>
    <row r="414" spans="1:5" s="1" customFormat="1" x14ac:dyDescent="0.25">
      <c r="A414" s="219" t="s">
        <v>1013</v>
      </c>
      <c r="B414" s="216" t="s">
        <v>1014</v>
      </c>
      <c r="C414" s="196">
        <v>58.78</v>
      </c>
      <c r="D414" s="196">
        <v>38.21</v>
      </c>
      <c r="E414" s="195">
        <v>0.33</v>
      </c>
    </row>
    <row r="415" spans="1:5" s="1" customFormat="1" x14ac:dyDescent="0.25">
      <c r="A415" s="219" t="s">
        <v>1015</v>
      </c>
      <c r="B415" s="216" t="s">
        <v>1016</v>
      </c>
      <c r="C415" s="196">
        <v>39.56</v>
      </c>
      <c r="D415" s="196">
        <v>25.71</v>
      </c>
      <c r="E415" s="195">
        <v>0.22</v>
      </c>
    </row>
    <row r="416" spans="1:5" s="1" customFormat="1" x14ac:dyDescent="0.25">
      <c r="A416" s="219" t="s">
        <v>1017</v>
      </c>
      <c r="B416" s="216" t="s">
        <v>1018</v>
      </c>
      <c r="C416" s="196">
        <v>40.479999999999997</v>
      </c>
      <c r="D416" s="196">
        <v>26.31</v>
      </c>
      <c r="E416" s="195">
        <v>0.22</v>
      </c>
    </row>
    <row r="417" spans="1:5" s="1" customFormat="1" x14ac:dyDescent="0.25">
      <c r="A417" s="219" t="s">
        <v>1019</v>
      </c>
      <c r="B417" s="216" t="s">
        <v>1020</v>
      </c>
      <c r="C417" s="196">
        <v>59.15</v>
      </c>
      <c r="D417" s="196">
        <v>38.450000000000003</v>
      </c>
      <c r="E417" s="195">
        <v>0.35</v>
      </c>
    </row>
    <row r="418" spans="1:5" s="1" customFormat="1" x14ac:dyDescent="0.25">
      <c r="A418" s="219" t="s">
        <v>1021</v>
      </c>
      <c r="B418" s="216" t="s">
        <v>1022</v>
      </c>
      <c r="C418" s="196">
        <v>63.58</v>
      </c>
      <c r="D418" s="196">
        <v>41.33</v>
      </c>
      <c r="E418" s="195">
        <v>0.44</v>
      </c>
    </row>
    <row r="419" spans="1:5" s="1" customFormat="1" x14ac:dyDescent="0.25">
      <c r="A419" s="219" t="s">
        <v>1023</v>
      </c>
      <c r="B419" s="216" t="s">
        <v>1024</v>
      </c>
      <c r="C419" s="196">
        <v>231.4</v>
      </c>
      <c r="D419" s="196">
        <v>150.41</v>
      </c>
      <c r="E419" s="195">
        <v>4</v>
      </c>
    </row>
    <row r="420" spans="1:5" s="1" customFormat="1" x14ac:dyDescent="0.25">
      <c r="A420" s="219" t="s">
        <v>1025</v>
      </c>
      <c r="B420" s="216" t="s">
        <v>1026</v>
      </c>
      <c r="C420" s="196">
        <v>49.49</v>
      </c>
      <c r="D420" s="196">
        <v>32.17</v>
      </c>
      <c r="E420" s="195">
        <v>0.51</v>
      </c>
    </row>
    <row r="421" spans="1:5" s="1" customFormat="1" x14ac:dyDescent="0.25">
      <c r="A421" s="219" t="s">
        <v>1027</v>
      </c>
      <c r="B421" s="216" t="s">
        <v>1028</v>
      </c>
      <c r="C421" s="196">
        <v>59.69</v>
      </c>
      <c r="D421" s="196">
        <v>38.799999999999997</v>
      </c>
      <c r="E421" s="195">
        <v>0.88</v>
      </c>
    </row>
    <row r="422" spans="1:5" s="1" customFormat="1" x14ac:dyDescent="0.25">
      <c r="A422" s="219" t="s">
        <v>1029</v>
      </c>
      <c r="B422" s="216" t="s">
        <v>1030</v>
      </c>
      <c r="C422" s="196">
        <v>67.010000000000005</v>
      </c>
      <c r="D422" s="196">
        <v>43.56</v>
      </c>
      <c r="E422" s="195">
        <v>0.77</v>
      </c>
    </row>
    <row r="423" spans="1:5" s="1" customFormat="1" x14ac:dyDescent="0.25">
      <c r="A423" s="219" t="s">
        <v>1031</v>
      </c>
      <c r="B423" s="216" t="s">
        <v>1032</v>
      </c>
      <c r="C423" s="196">
        <v>81.98</v>
      </c>
      <c r="D423" s="196">
        <v>53.29</v>
      </c>
      <c r="E423" s="195">
        <v>0.99</v>
      </c>
    </row>
    <row r="424" spans="1:5" s="1" customFormat="1" x14ac:dyDescent="0.25">
      <c r="A424" s="219" t="s">
        <v>1033</v>
      </c>
      <c r="B424" s="216" t="s">
        <v>1034</v>
      </c>
      <c r="C424" s="196">
        <v>71.959999999999994</v>
      </c>
      <c r="D424" s="196">
        <v>46.77</v>
      </c>
      <c r="E424" s="195">
        <v>0.22</v>
      </c>
    </row>
    <row r="425" spans="1:5" s="1" customFormat="1" x14ac:dyDescent="0.25">
      <c r="A425" s="219" t="s">
        <v>1035</v>
      </c>
      <c r="B425" s="216" t="s">
        <v>1036</v>
      </c>
      <c r="C425" s="196">
        <v>79.180000000000007</v>
      </c>
      <c r="D425" s="196">
        <v>51.47</v>
      </c>
      <c r="E425" s="195">
        <v>0.95</v>
      </c>
    </row>
    <row r="426" spans="1:5" s="1" customFormat="1" x14ac:dyDescent="0.25">
      <c r="A426" s="219" t="s">
        <v>1037</v>
      </c>
      <c r="B426" s="216" t="s">
        <v>1038</v>
      </c>
      <c r="C426" s="196">
        <v>66.430000000000007</v>
      </c>
      <c r="D426" s="196">
        <v>43.18</v>
      </c>
      <c r="E426" s="195">
        <v>0.6</v>
      </c>
    </row>
    <row r="427" spans="1:5" s="1" customFormat="1" x14ac:dyDescent="0.25">
      <c r="A427" s="219" t="s">
        <v>1039</v>
      </c>
      <c r="B427" s="216" t="s">
        <v>1040</v>
      </c>
      <c r="C427" s="196">
        <v>44.3</v>
      </c>
      <c r="D427" s="196">
        <v>28.8</v>
      </c>
      <c r="E427" s="195">
        <v>0.66</v>
      </c>
    </row>
    <row r="428" spans="1:5" s="1" customFormat="1" x14ac:dyDescent="0.25">
      <c r="A428" s="219" t="s">
        <v>1041</v>
      </c>
      <c r="B428" s="216" t="s">
        <v>1042</v>
      </c>
      <c r="C428" s="196">
        <v>101.25</v>
      </c>
      <c r="D428" s="196">
        <v>65.81</v>
      </c>
      <c r="E428" s="195">
        <v>0.66</v>
      </c>
    </row>
    <row r="429" spans="1:5" s="1" customFormat="1" x14ac:dyDescent="0.25">
      <c r="A429" s="219" t="s">
        <v>1043</v>
      </c>
      <c r="B429" s="216" t="s">
        <v>1044</v>
      </c>
      <c r="C429" s="196">
        <v>97.16</v>
      </c>
      <c r="D429" s="196">
        <v>63.15</v>
      </c>
      <c r="E429" s="195">
        <v>1.21</v>
      </c>
    </row>
    <row r="430" spans="1:5" s="1" customFormat="1" x14ac:dyDescent="0.25">
      <c r="A430" s="219" t="s">
        <v>1045</v>
      </c>
      <c r="B430" s="216" t="s">
        <v>1046</v>
      </c>
      <c r="C430" s="196">
        <v>49.95</v>
      </c>
      <c r="D430" s="196">
        <v>32.47</v>
      </c>
      <c r="E430" s="195">
        <v>0.05</v>
      </c>
    </row>
    <row r="431" spans="1:5" s="1" customFormat="1" x14ac:dyDescent="0.25">
      <c r="A431" s="219" t="s">
        <v>1047</v>
      </c>
      <c r="B431" s="216" t="s">
        <v>1048</v>
      </c>
      <c r="C431" s="196">
        <v>86.35</v>
      </c>
      <c r="D431" s="196">
        <v>56.13</v>
      </c>
      <c r="E431" s="195">
        <v>0.72</v>
      </c>
    </row>
    <row r="432" spans="1:5" s="1" customFormat="1" x14ac:dyDescent="0.25">
      <c r="A432" s="219" t="s">
        <v>1049</v>
      </c>
      <c r="B432" s="216" t="s">
        <v>1050</v>
      </c>
      <c r="C432" s="196">
        <v>79.61</v>
      </c>
      <c r="D432" s="196">
        <v>51.75</v>
      </c>
      <c r="E432" s="195">
        <v>0.97</v>
      </c>
    </row>
    <row r="433" spans="1:5" s="1" customFormat="1" x14ac:dyDescent="0.25">
      <c r="A433" s="219" t="s">
        <v>1051</v>
      </c>
      <c r="B433" s="216" t="s">
        <v>1052</v>
      </c>
      <c r="C433" s="196">
        <v>80.989999999999995</v>
      </c>
      <c r="D433" s="196">
        <v>52.64</v>
      </c>
      <c r="E433" s="195">
        <v>0.97</v>
      </c>
    </row>
    <row r="434" spans="1:5" s="1" customFormat="1" x14ac:dyDescent="0.25">
      <c r="A434" s="219" t="s">
        <v>1053</v>
      </c>
      <c r="B434" s="216" t="s">
        <v>1054</v>
      </c>
      <c r="C434" s="196">
        <v>92.26</v>
      </c>
      <c r="D434" s="196">
        <v>59.97</v>
      </c>
      <c r="E434" s="195">
        <v>0.83</v>
      </c>
    </row>
    <row r="435" spans="1:5" s="1" customFormat="1" x14ac:dyDescent="0.25">
      <c r="A435" s="219" t="s">
        <v>1055</v>
      </c>
      <c r="B435" s="216" t="s">
        <v>1056</v>
      </c>
      <c r="C435" s="196">
        <v>7.74</v>
      </c>
      <c r="D435" s="196">
        <v>5.03</v>
      </c>
      <c r="E435" s="195">
        <v>0.04</v>
      </c>
    </row>
    <row r="436" spans="1:5" s="1" customFormat="1" x14ac:dyDescent="0.25">
      <c r="A436" s="219" t="s">
        <v>1057</v>
      </c>
      <c r="B436" s="216" t="s">
        <v>1058</v>
      </c>
      <c r="C436" s="196">
        <v>52.76</v>
      </c>
      <c r="D436" s="196">
        <v>34.29</v>
      </c>
      <c r="E436" s="195">
        <v>0.35</v>
      </c>
    </row>
    <row r="437" spans="1:5" s="1" customFormat="1" x14ac:dyDescent="0.25">
      <c r="A437" s="219" t="s">
        <v>1059</v>
      </c>
      <c r="B437" s="216" t="s">
        <v>1060</v>
      </c>
      <c r="C437" s="196">
        <v>52.48</v>
      </c>
      <c r="D437" s="196">
        <v>34.11</v>
      </c>
      <c r="E437" s="195">
        <v>0.35</v>
      </c>
    </row>
    <row r="438" spans="1:5" s="1" customFormat="1" x14ac:dyDescent="0.25">
      <c r="A438" s="219" t="s">
        <v>1061</v>
      </c>
      <c r="B438" s="216" t="s">
        <v>1062</v>
      </c>
      <c r="C438" s="196">
        <v>68.36</v>
      </c>
      <c r="D438" s="196">
        <v>44.43</v>
      </c>
      <c r="E438" s="195">
        <v>0.62</v>
      </c>
    </row>
    <row r="439" spans="1:5" s="1" customFormat="1" x14ac:dyDescent="0.25">
      <c r="A439" s="219" t="s">
        <v>1063</v>
      </c>
      <c r="B439" s="216" t="s">
        <v>1064</v>
      </c>
      <c r="C439" s="196">
        <v>54.59</v>
      </c>
      <c r="D439" s="196">
        <v>35.479999999999997</v>
      </c>
      <c r="E439" s="195">
        <v>0.44</v>
      </c>
    </row>
    <row r="440" spans="1:5" s="1" customFormat="1" x14ac:dyDescent="0.25">
      <c r="A440" s="219" t="s">
        <v>1065</v>
      </c>
      <c r="B440" s="216" t="s">
        <v>1066</v>
      </c>
      <c r="C440" s="196">
        <v>69.56</v>
      </c>
      <c r="D440" s="196">
        <v>45.21</v>
      </c>
      <c r="E440" s="195">
        <v>0.66</v>
      </c>
    </row>
    <row r="441" spans="1:5" s="1" customFormat="1" x14ac:dyDescent="0.25">
      <c r="A441" s="219" t="s">
        <v>1067</v>
      </c>
      <c r="B441" s="216" t="s">
        <v>1068</v>
      </c>
      <c r="C441" s="196">
        <v>335.7</v>
      </c>
      <c r="D441" s="196">
        <v>218.21</v>
      </c>
      <c r="E441" s="195">
        <v>5</v>
      </c>
    </row>
    <row r="442" spans="1:5" s="1" customFormat="1" x14ac:dyDescent="0.25">
      <c r="A442" s="219" t="s">
        <v>1069</v>
      </c>
      <c r="B442" s="216" t="s">
        <v>1070</v>
      </c>
      <c r="C442" s="196">
        <v>107.98</v>
      </c>
      <c r="D442" s="196">
        <v>70.19</v>
      </c>
      <c r="E442" s="195">
        <v>1.5</v>
      </c>
    </row>
    <row r="443" spans="1:5" s="1" customFormat="1" x14ac:dyDescent="0.25">
      <c r="A443" s="219" t="s">
        <v>1071</v>
      </c>
      <c r="B443" s="216" t="s">
        <v>1072</v>
      </c>
      <c r="C443" s="196">
        <v>152.4</v>
      </c>
      <c r="D443" s="196">
        <v>99.06</v>
      </c>
      <c r="E443" s="195">
        <v>2.5</v>
      </c>
    </row>
    <row r="444" spans="1:5" s="1" customFormat="1" x14ac:dyDescent="0.25">
      <c r="A444" s="219" t="s">
        <v>1073</v>
      </c>
      <c r="B444" s="216" t="s">
        <v>1074</v>
      </c>
      <c r="C444" s="196">
        <v>152.93</v>
      </c>
      <c r="D444" s="196">
        <v>99.4</v>
      </c>
      <c r="E444" s="195">
        <v>2.5</v>
      </c>
    </row>
    <row r="445" spans="1:5" s="1" customFormat="1" x14ac:dyDescent="0.25">
      <c r="A445" s="219" t="s">
        <v>1075</v>
      </c>
      <c r="B445" s="216" t="s">
        <v>1076</v>
      </c>
      <c r="C445" s="196">
        <v>152.4</v>
      </c>
      <c r="D445" s="196">
        <v>99.06</v>
      </c>
      <c r="E445" s="195">
        <v>4</v>
      </c>
    </row>
    <row r="446" spans="1:5" s="1" customFormat="1" x14ac:dyDescent="0.25">
      <c r="A446" s="219" t="s">
        <v>1077</v>
      </c>
      <c r="B446" s="216" t="s">
        <v>1078</v>
      </c>
      <c r="C446" s="196">
        <v>83.32</v>
      </c>
      <c r="D446" s="196">
        <v>54.16</v>
      </c>
      <c r="E446" s="195">
        <v>3</v>
      </c>
    </row>
    <row r="447" spans="1:5" s="1" customFormat="1" x14ac:dyDescent="0.25">
      <c r="A447" s="219" t="s">
        <v>1079</v>
      </c>
      <c r="B447" s="216" t="s">
        <v>1080</v>
      </c>
      <c r="C447" s="196">
        <v>89.97</v>
      </c>
      <c r="D447" s="196">
        <v>58.48</v>
      </c>
      <c r="E447" s="195">
        <v>2</v>
      </c>
    </row>
    <row r="448" spans="1:5" s="1" customFormat="1" x14ac:dyDescent="0.25">
      <c r="A448" s="219" t="s">
        <v>1081</v>
      </c>
      <c r="B448" s="216" t="s">
        <v>1082</v>
      </c>
      <c r="C448" s="196">
        <v>113.9</v>
      </c>
      <c r="D448" s="196">
        <v>74.040000000000006</v>
      </c>
      <c r="E448" s="195">
        <v>1.5</v>
      </c>
    </row>
    <row r="449" spans="1:5" s="1" customFormat="1" x14ac:dyDescent="0.25">
      <c r="A449" s="219" t="s">
        <v>1083</v>
      </c>
      <c r="B449" s="216" t="s">
        <v>1084</v>
      </c>
      <c r="C449" s="196">
        <v>263.25</v>
      </c>
      <c r="D449" s="196">
        <v>171.11</v>
      </c>
      <c r="E449" s="195">
        <v>5</v>
      </c>
    </row>
    <row r="450" spans="1:5" s="1" customFormat="1" x14ac:dyDescent="0.25">
      <c r="A450" s="219" t="s">
        <v>1085</v>
      </c>
      <c r="B450" s="216" t="s">
        <v>1086</v>
      </c>
      <c r="C450" s="196">
        <v>187.95</v>
      </c>
      <c r="D450" s="196">
        <v>122.17</v>
      </c>
      <c r="E450" s="195">
        <v>0.1</v>
      </c>
    </row>
    <row r="451" spans="1:5" s="1" customFormat="1" x14ac:dyDescent="0.25">
      <c r="A451" s="219" t="s">
        <v>1087</v>
      </c>
      <c r="B451" s="216" t="s">
        <v>1088</v>
      </c>
      <c r="C451" s="196">
        <v>89.97</v>
      </c>
      <c r="D451" s="196">
        <v>58.48</v>
      </c>
      <c r="E451" s="195">
        <v>2</v>
      </c>
    </row>
    <row r="452" spans="1:5" s="1" customFormat="1" x14ac:dyDescent="0.25">
      <c r="A452" s="219" t="s">
        <v>1089</v>
      </c>
      <c r="B452" s="216" t="s">
        <v>1090</v>
      </c>
      <c r="C452" s="196">
        <v>150.29</v>
      </c>
      <c r="D452" s="196">
        <v>97.69</v>
      </c>
      <c r="E452" s="195">
        <v>4</v>
      </c>
    </row>
    <row r="453" spans="1:5" s="1" customFormat="1" x14ac:dyDescent="0.25">
      <c r="A453" s="219" t="s">
        <v>1091</v>
      </c>
      <c r="B453" s="216" t="s">
        <v>1092</v>
      </c>
      <c r="C453" s="196">
        <v>89.97</v>
      </c>
      <c r="D453" s="196">
        <v>58.48</v>
      </c>
      <c r="E453" s="195">
        <v>2</v>
      </c>
    </row>
    <row r="454" spans="1:5" s="1" customFormat="1" x14ac:dyDescent="0.25">
      <c r="A454" s="219" t="s">
        <v>1093</v>
      </c>
      <c r="B454" s="216" t="s">
        <v>1094</v>
      </c>
      <c r="C454" s="196">
        <v>8.36</v>
      </c>
      <c r="D454" s="196">
        <v>5.43</v>
      </c>
      <c r="E454" s="195">
        <v>0.05</v>
      </c>
    </row>
    <row r="455" spans="1:5" s="1" customFormat="1" x14ac:dyDescent="0.25">
      <c r="A455" s="219" t="s">
        <v>1095</v>
      </c>
      <c r="B455" s="216" t="s">
        <v>1096</v>
      </c>
      <c r="C455" s="196">
        <v>108.1</v>
      </c>
      <c r="D455" s="196">
        <v>70.27</v>
      </c>
      <c r="E455" s="195">
        <v>4</v>
      </c>
    </row>
    <row r="456" spans="1:5" s="1" customFormat="1" x14ac:dyDescent="0.25">
      <c r="A456" s="219" t="s">
        <v>1097</v>
      </c>
      <c r="B456" s="216" t="s">
        <v>1098</v>
      </c>
      <c r="C456" s="196">
        <v>171.91</v>
      </c>
      <c r="D456" s="196">
        <v>111.74</v>
      </c>
      <c r="E456" s="195">
        <v>5</v>
      </c>
    </row>
    <row r="457" spans="1:5" s="1" customFormat="1" x14ac:dyDescent="0.25">
      <c r="A457" s="219" t="s">
        <v>1099</v>
      </c>
      <c r="B457" s="216" t="s">
        <v>1100</v>
      </c>
      <c r="C457" s="196">
        <v>192.48</v>
      </c>
      <c r="D457" s="196">
        <v>125.11</v>
      </c>
      <c r="E457" s="195">
        <v>5</v>
      </c>
    </row>
    <row r="458" spans="1:5" s="1" customFormat="1" x14ac:dyDescent="0.25">
      <c r="A458" s="219" t="s">
        <v>1101</v>
      </c>
      <c r="B458" s="216" t="s">
        <v>1102</v>
      </c>
      <c r="C458" s="196">
        <v>1124.3699999999999</v>
      </c>
      <c r="D458" s="196">
        <v>730.84</v>
      </c>
      <c r="E458" s="195">
        <v>30</v>
      </c>
    </row>
    <row r="459" spans="1:5" s="1" customFormat="1" x14ac:dyDescent="0.25">
      <c r="A459" s="219" t="s">
        <v>1103</v>
      </c>
      <c r="B459" s="216" t="s">
        <v>1104</v>
      </c>
      <c r="C459" s="196">
        <v>274.43</v>
      </c>
      <c r="D459" s="196">
        <v>178.38</v>
      </c>
      <c r="E459" s="195">
        <v>30</v>
      </c>
    </row>
    <row r="460" spans="1:5" s="1" customFormat="1" x14ac:dyDescent="0.25">
      <c r="A460" s="219" t="s">
        <v>1105</v>
      </c>
      <c r="B460" s="216" t="s">
        <v>1106</v>
      </c>
      <c r="C460" s="196">
        <v>103.21</v>
      </c>
      <c r="D460" s="196">
        <v>67.09</v>
      </c>
      <c r="E460" s="195">
        <v>2</v>
      </c>
    </row>
    <row r="461" spans="1:5" s="1" customFormat="1" x14ac:dyDescent="0.25">
      <c r="A461" s="219" t="s">
        <v>1107</v>
      </c>
      <c r="B461" s="216" t="s">
        <v>1108</v>
      </c>
      <c r="C461" s="196">
        <v>209.64</v>
      </c>
      <c r="D461" s="196">
        <v>136.27000000000001</v>
      </c>
      <c r="E461" s="195">
        <v>4</v>
      </c>
    </row>
    <row r="462" spans="1:5" s="1" customFormat="1" x14ac:dyDescent="0.25">
      <c r="A462" s="219" t="s">
        <v>1109</v>
      </c>
      <c r="B462" s="216" t="s">
        <v>1110</v>
      </c>
      <c r="C462" s="196">
        <v>210.17</v>
      </c>
      <c r="D462" s="196">
        <v>136.61000000000001</v>
      </c>
      <c r="E462" s="195">
        <v>4</v>
      </c>
    </row>
    <row r="463" spans="1:5" s="1" customFormat="1" x14ac:dyDescent="0.25">
      <c r="A463" s="219" t="s">
        <v>1111</v>
      </c>
      <c r="B463" s="216" t="s">
        <v>1112</v>
      </c>
      <c r="C463" s="196">
        <v>215.59</v>
      </c>
      <c r="D463" s="196">
        <v>140.13</v>
      </c>
      <c r="E463" s="195">
        <v>5</v>
      </c>
    </row>
    <row r="464" spans="1:5" s="1" customFormat="1" x14ac:dyDescent="0.25">
      <c r="A464" s="219" t="s">
        <v>1113</v>
      </c>
      <c r="B464" s="216" t="s">
        <v>1114</v>
      </c>
      <c r="C464" s="196">
        <v>109.17</v>
      </c>
      <c r="D464" s="196">
        <v>70.959999999999994</v>
      </c>
      <c r="E464" s="195">
        <v>2</v>
      </c>
    </row>
    <row r="465" spans="1:5" s="1" customFormat="1" x14ac:dyDescent="0.25">
      <c r="A465" s="219" t="s">
        <v>1115</v>
      </c>
      <c r="B465" s="216" t="s">
        <v>1116</v>
      </c>
      <c r="C465" s="196">
        <v>156.41999999999999</v>
      </c>
      <c r="D465" s="196">
        <v>101.67</v>
      </c>
      <c r="E465" s="195">
        <v>2</v>
      </c>
    </row>
    <row r="466" spans="1:5" s="1" customFormat="1" x14ac:dyDescent="0.25">
      <c r="A466" s="219" t="s">
        <v>1117</v>
      </c>
      <c r="B466" s="216" t="s">
        <v>1118</v>
      </c>
      <c r="C466" s="196">
        <v>334.67</v>
      </c>
      <c r="D466" s="196">
        <v>217.54</v>
      </c>
      <c r="E466" s="195">
        <v>7</v>
      </c>
    </row>
    <row r="467" spans="1:5" s="1" customFormat="1" x14ac:dyDescent="0.25">
      <c r="A467" s="219" t="s">
        <v>1119</v>
      </c>
      <c r="B467" s="216" t="s">
        <v>1120</v>
      </c>
      <c r="C467" s="196">
        <v>249.95</v>
      </c>
      <c r="D467" s="196">
        <v>162.47</v>
      </c>
      <c r="E467" s="195">
        <v>0.2</v>
      </c>
    </row>
    <row r="468" spans="1:5" s="1" customFormat="1" x14ac:dyDescent="0.25">
      <c r="A468" s="219" t="s">
        <v>1121</v>
      </c>
      <c r="B468" s="216" t="s">
        <v>1122</v>
      </c>
      <c r="C468" s="196">
        <v>215.59</v>
      </c>
      <c r="D468" s="196">
        <v>140.13</v>
      </c>
      <c r="E468" s="195">
        <v>5</v>
      </c>
    </row>
    <row r="469" spans="1:5" s="1" customFormat="1" x14ac:dyDescent="0.25">
      <c r="A469" s="219" t="s">
        <v>1123</v>
      </c>
      <c r="B469" s="216" t="s">
        <v>1124</v>
      </c>
      <c r="C469" s="196">
        <v>143.91</v>
      </c>
      <c r="D469" s="196">
        <v>93.54</v>
      </c>
      <c r="E469" s="195">
        <v>4</v>
      </c>
    </row>
    <row r="470" spans="1:5" s="1" customFormat="1" x14ac:dyDescent="0.25">
      <c r="A470" s="219" t="s">
        <v>1125</v>
      </c>
      <c r="B470" s="216" t="s">
        <v>1126</v>
      </c>
      <c r="C470" s="196">
        <v>146.58000000000001</v>
      </c>
      <c r="D470" s="196">
        <v>95.28</v>
      </c>
      <c r="E470" s="195">
        <v>4</v>
      </c>
    </row>
    <row r="471" spans="1:5" s="1" customFormat="1" x14ac:dyDescent="0.25">
      <c r="A471" s="219" t="s">
        <v>1127</v>
      </c>
      <c r="B471" s="216" t="s">
        <v>1128</v>
      </c>
      <c r="C471" s="196">
        <v>216</v>
      </c>
      <c r="D471" s="196">
        <v>140.4</v>
      </c>
      <c r="E471" s="195">
        <v>3</v>
      </c>
    </row>
    <row r="472" spans="1:5" s="1" customFormat="1" x14ac:dyDescent="0.25">
      <c r="A472" s="219" t="s">
        <v>1129</v>
      </c>
      <c r="B472" s="216" t="s">
        <v>1130</v>
      </c>
      <c r="C472" s="196">
        <v>1480.03</v>
      </c>
      <c r="D472" s="196">
        <v>962.02</v>
      </c>
      <c r="E472" s="195">
        <v>40</v>
      </c>
    </row>
    <row r="473" spans="1:5" s="1" customFormat="1" x14ac:dyDescent="0.25">
      <c r="A473" s="219" t="s">
        <v>1131</v>
      </c>
      <c r="B473" s="216" t="s">
        <v>1132</v>
      </c>
      <c r="C473" s="196">
        <v>337.34</v>
      </c>
      <c r="D473" s="196">
        <v>219.27</v>
      </c>
      <c r="E473" s="195">
        <v>20</v>
      </c>
    </row>
    <row r="474" spans="1:5" s="1" customFormat="1" x14ac:dyDescent="0.25">
      <c r="A474" s="219" t="s">
        <v>65</v>
      </c>
      <c r="B474" s="216" t="s">
        <v>827</v>
      </c>
      <c r="C474" s="196">
        <v>5.87</v>
      </c>
      <c r="D474" s="196">
        <v>3.82</v>
      </c>
      <c r="E474" s="195">
        <v>0.5</v>
      </c>
    </row>
    <row r="475" spans="1:5" s="1" customFormat="1" x14ac:dyDescent="0.25">
      <c r="A475" s="219" t="s">
        <v>57</v>
      </c>
      <c r="B475" s="216" t="s">
        <v>830</v>
      </c>
      <c r="C475" s="196">
        <v>3.45</v>
      </c>
      <c r="D475" s="196">
        <v>2.2400000000000002</v>
      </c>
      <c r="E475" s="195">
        <v>0.25</v>
      </c>
    </row>
    <row r="476" spans="1:5" s="1" customFormat="1" x14ac:dyDescent="0.25">
      <c r="A476" s="219" t="s">
        <v>58</v>
      </c>
      <c r="B476" s="216" t="s">
        <v>830</v>
      </c>
      <c r="C476" s="196">
        <v>4.95</v>
      </c>
      <c r="D476" s="196">
        <v>3.22</v>
      </c>
      <c r="E476" s="195">
        <v>0.34</v>
      </c>
    </row>
    <row r="477" spans="1:5" s="1" customFormat="1" x14ac:dyDescent="0.25">
      <c r="A477" s="219" t="s">
        <v>59</v>
      </c>
      <c r="B477" s="216" t="s">
        <v>830</v>
      </c>
      <c r="C477" s="196">
        <v>7.39</v>
      </c>
      <c r="D477" s="196">
        <v>4.8</v>
      </c>
      <c r="E477" s="195">
        <v>0.75</v>
      </c>
    </row>
    <row r="478" spans="1:5" s="1" customFormat="1" x14ac:dyDescent="0.25">
      <c r="A478" s="219" t="s">
        <v>66</v>
      </c>
      <c r="B478" s="216" t="s">
        <v>827</v>
      </c>
      <c r="C478" s="196">
        <v>8.15</v>
      </c>
      <c r="D478" s="196">
        <v>5.3</v>
      </c>
      <c r="E478" s="195">
        <v>0.94</v>
      </c>
    </row>
    <row r="479" spans="1:5" s="1" customFormat="1" x14ac:dyDescent="0.25">
      <c r="A479" s="219" t="s">
        <v>67</v>
      </c>
      <c r="B479" s="216" t="s">
        <v>827</v>
      </c>
      <c r="C479" s="196">
        <v>13.35</v>
      </c>
      <c r="D479" s="196">
        <v>8.68</v>
      </c>
      <c r="E479" s="195">
        <v>1.25</v>
      </c>
    </row>
    <row r="480" spans="1:5" s="1" customFormat="1" x14ac:dyDescent="0.25">
      <c r="A480" s="219" t="s">
        <v>231</v>
      </c>
      <c r="B480" s="216" t="s">
        <v>835</v>
      </c>
      <c r="C480" s="196">
        <v>746.77</v>
      </c>
      <c r="D480" s="196">
        <v>485.4</v>
      </c>
      <c r="E480" s="195">
        <v>7</v>
      </c>
    </row>
    <row r="481" spans="1:5" s="1" customFormat="1" x14ac:dyDescent="0.25">
      <c r="A481" s="219" t="s">
        <v>242</v>
      </c>
      <c r="B481" s="216" t="s">
        <v>1133</v>
      </c>
      <c r="C481" s="196">
        <v>225.78</v>
      </c>
      <c r="D481" s="196">
        <v>146.76</v>
      </c>
      <c r="E481" s="195">
        <v>3.5</v>
      </c>
    </row>
    <row r="482" spans="1:5" s="1" customFormat="1" x14ac:dyDescent="0.25">
      <c r="A482" s="219" t="s">
        <v>247</v>
      </c>
      <c r="B482" s="216" t="s">
        <v>1134</v>
      </c>
      <c r="C482" s="196">
        <v>334.19</v>
      </c>
      <c r="D482" s="196">
        <v>217.22</v>
      </c>
      <c r="E482" s="195">
        <v>4.3</v>
      </c>
    </row>
    <row r="483" spans="1:5" s="1" customFormat="1" x14ac:dyDescent="0.25">
      <c r="A483" s="219" t="s">
        <v>240</v>
      </c>
      <c r="B483" s="216" t="s">
        <v>1135</v>
      </c>
      <c r="C483" s="196">
        <v>386.82</v>
      </c>
      <c r="D483" s="196">
        <v>251.43</v>
      </c>
      <c r="E483" s="195">
        <v>1.2</v>
      </c>
    </row>
    <row r="484" spans="1:5" s="1" customFormat="1" x14ac:dyDescent="0.25">
      <c r="A484" s="219" t="s">
        <v>248</v>
      </c>
      <c r="B484" s="216" t="s">
        <v>1136</v>
      </c>
      <c r="C484" s="196">
        <v>544.66999999999996</v>
      </c>
      <c r="D484" s="196">
        <v>354.04</v>
      </c>
      <c r="E484" s="195">
        <v>0.94</v>
      </c>
    </row>
    <row r="485" spans="1:5" s="1" customFormat="1" x14ac:dyDescent="0.25">
      <c r="A485" s="219" t="s">
        <v>249</v>
      </c>
      <c r="B485" s="216" t="s">
        <v>1137</v>
      </c>
      <c r="C485" s="196">
        <v>766.67</v>
      </c>
      <c r="D485" s="196">
        <v>498.34</v>
      </c>
      <c r="E485" s="195">
        <v>1.6</v>
      </c>
    </row>
    <row r="486" spans="1:5" s="1" customFormat="1" x14ac:dyDescent="0.25">
      <c r="A486" s="219" t="s">
        <v>27</v>
      </c>
      <c r="B486" s="217" t="s">
        <v>1138</v>
      </c>
      <c r="C486" s="196">
        <v>245.94</v>
      </c>
      <c r="D486" s="196">
        <v>159.86000000000001</v>
      </c>
      <c r="E486" s="195">
        <v>22.5</v>
      </c>
    </row>
    <row r="487" spans="1:5" s="1" customFormat="1" x14ac:dyDescent="0.25">
      <c r="A487" s="221" t="s">
        <v>75</v>
      </c>
      <c r="B487" s="198" t="s">
        <v>1396</v>
      </c>
      <c r="C487" s="196">
        <v>89.98</v>
      </c>
      <c r="D487" s="196">
        <v>58.49</v>
      </c>
      <c r="E487" s="197">
        <v>5.0999999999999996</v>
      </c>
    </row>
    <row r="488" spans="1:5" s="1" customFormat="1" x14ac:dyDescent="0.25">
      <c r="A488" s="221" t="s">
        <v>91</v>
      </c>
      <c r="B488" s="198" t="s">
        <v>1397</v>
      </c>
      <c r="C488" s="196">
        <v>106.83</v>
      </c>
      <c r="D488" s="196">
        <v>69.44</v>
      </c>
      <c r="E488" s="197">
        <v>7.3</v>
      </c>
    </row>
    <row r="489" spans="1:5" s="1" customFormat="1" x14ac:dyDescent="0.25">
      <c r="A489" s="221" t="s">
        <v>112</v>
      </c>
      <c r="B489" s="198" t="s">
        <v>670</v>
      </c>
      <c r="C489" s="196">
        <v>144.44</v>
      </c>
      <c r="D489" s="196">
        <v>93.89</v>
      </c>
      <c r="E489" s="197">
        <v>2.5</v>
      </c>
    </row>
    <row r="490" spans="1:5" s="1" customFormat="1" x14ac:dyDescent="0.25">
      <c r="A490" s="221" t="s">
        <v>195</v>
      </c>
      <c r="B490" s="198" t="s">
        <v>692</v>
      </c>
      <c r="C490" s="196">
        <v>107.64</v>
      </c>
      <c r="D490" s="196">
        <v>69.97</v>
      </c>
      <c r="E490" s="197">
        <v>3.1</v>
      </c>
    </row>
    <row r="491" spans="1:5" s="1" customFormat="1" x14ac:dyDescent="0.25">
      <c r="A491" s="221" t="s">
        <v>167</v>
      </c>
      <c r="B491" s="198" t="s">
        <v>1459</v>
      </c>
      <c r="C491" s="196">
        <v>53.84</v>
      </c>
      <c r="D491" s="196">
        <v>35</v>
      </c>
      <c r="E491" s="197">
        <v>2.1</v>
      </c>
    </row>
    <row r="492" spans="1:5" s="1" customFormat="1" x14ac:dyDescent="0.25">
      <c r="A492" s="219" t="s">
        <v>236</v>
      </c>
      <c r="B492" s="216" t="s">
        <v>847</v>
      </c>
      <c r="C492" s="196">
        <v>109.5</v>
      </c>
      <c r="D492" s="196">
        <v>71.180000000000007</v>
      </c>
      <c r="E492" s="195">
        <v>2.1</v>
      </c>
    </row>
    <row r="493" spans="1:5" s="1" customFormat="1" x14ac:dyDescent="0.25">
      <c r="A493" s="221" t="s">
        <v>236</v>
      </c>
      <c r="B493" s="198" t="s">
        <v>847</v>
      </c>
      <c r="C493" s="196">
        <v>109.5</v>
      </c>
      <c r="D493" s="196">
        <v>71.180000000000007</v>
      </c>
      <c r="E493" s="197">
        <v>0.21299999999999999</v>
      </c>
    </row>
    <row r="494" spans="1:5" s="1" customFormat="1" x14ac:dyDescent="0.25">
      <c r="A494" s="219" t="s">
        <v>46</v>
      </c>
      <c r="B494" s="216" t="s">
        <v>1139</v>
      </c>
      <c r="C494" s="196">
        <v>6.95</v>
      </c>
      <c r="D494" s="196">
        <v>4.5199999999999996</v>
      </c>
      <c r="E494" s="195">
        <v>0.21299999999999999</v>
      </c>
    </row>
    <row r="495" spans="1:5" s="1" customFormat="1" x14ac:dyDescent="0.25">
      <c r="A495" s="221" t="s">
        <v>590</v>
      </c>
      <c r="B495" s="198" t="s">
        <v>591</v>
      </c>
      <c r="C495" s="196">
        <v>4.95</v>
      </c>
      <c r="D495" s="196">
        <v>3.22</v>
      </c>
      <c r="E495" s="197">
        <v>0.03</v>
      </c>
    </row>
    <row r="496" spans="1:5" s="1" customFormat="1" x14ac:dyDescent="0.25">
      <c r="A496" s="221" t="s">
        <v>592</v>
      </c>
      <c r="B496" s="198" t="s">
        <v>593</v>
      </c>
      <c r="C496" s="196">
        <v>9.9499999999999993</v>
      </c>
      <c r="D496" s="196">
        <v>6.47</v>
      </c>
      <c r="E496" s="197">
        <v>4</v>
      </c>
    </row>
    <row r="497" spans="1:5" s="1" customFormat="1" x14ac:dyDescent="0.25">
      <c r="A497" s="221" t="s">
        <v>257</v>
      </c>
      <c r="B497" s="198" t="s">
        <v>1420</v>
      </c>
      <c r="C497" s="196">
        <v>9.9499999999999993</v>
      </c>
      <c r="D497" s="196">
        <v>6.47</v>
      </c>
      <c r="E497" s="197">
        <v>0</v>
      </c>
    </row>
    <row r="498" spans="1:5" s="1" customFormat="1" x14ac:dyDescent="0.25">
      <c r="A498" s="221" t="s">
        <v>630</v>
      </c>
      <c r="B498" s="198" t="s">
        <v>631</v>
      </c>
      <c r="C498" s="196">
        <v>34.450000000000003</v>
      </c>
      <c r="D498" s="196">
        <v>22.39</v>
      </c>
      <c r="E498" s="197">
        <v>17</v>
      </c>
    </row>
    <row r="499" spans="1:5" s="1" customFormat="1" x14ac:dyDescent="0.25">
      <c r="A499" s="221" t="s">
        <v>154</v>
      </c>
      <c r="B499" s="198" t="s">
        <v>1460</v>
      </c>
      <c r="C499" s="196">
        <v>53.84</v>
      </c>
      <c r="D499" s="196">
        <v>35</v>
      </c>
      <c r="E499" s="197">
        <v>3.1</v>
      </c>
    </row>
    <row r="500" spans="1:5" s="1" customFormat="1" x14ac:dyDescent="0.25">
      <c r="A500" s="221" t="s">
        <v>168</v>
      </c>
      <c r="B500" s="198" t="s">
        <v>1461</v>
      </c>
      <c r="C500" s="196">
        <v>53.84</v>
      </c>
      <c r="D500" s="196">
        <v>35</v>
      </c>
      <c r="E500" s="197">
        <v>3.1</v>
      </c>
    </row>
    <row r="501" spans="1:5" s="1" customFormat="1" x14ac:dyDescent="0.25">
      <c r="A501" s="221" t="s">
        <v>155</v>
      </c>
      <c r="B501" s="198" t="s">
        <v>1462</v>
      </c>
      <c r="C501" s="196">
        <v>53.84</v>
      </c>
      <c r="D501" s="196">
        <v>35</v>
      </c>
      <c r="E501" s="197">
        <v>0.01</v>
      </c>
    </row>
    <row r="502" spans="1:5" s="1" customFormat="1" x14ac:dyDescent="0.25">
      <c r="A502" s="221" t="s">
        <v>263</v>
      </c>
      <c r="B502" s="198" t="s">
        <v>1426</v>
      </c>
      <c r="C502" s="196">
        <v>2.95</v>
      </c>
      <c r="D502" s="196">
        <v>1.92</v>
      </c>
      <c r="E502" s="197">
        <v>3.1</v>
      </c>
    </row>
    <row r="503" spans="1:5" s="1" customFormat="1" x14ac:dyDescent="0.25">
      <c r="A503" s="221" t="s">
        <v>169</v>
      </c>
      <c r="B503" s="198" t="s">
        <v>1463</v>
      </c>
      <c r="C503" s="196">
        <v>53.84</v>
      </c>
      <c r="D503" s="196">
        <v>35</v>
      </c>
      <c r="E503" s="197">
        <v>5.4</v>
      </c>
    </row>
    <row r="504" spans="1:5" s="1" customFormat="1" x14ac:dyDescent="0.25">
      <c r="A504" s="221" t="s">
        <v>140</v>
      </c>
      <c r="B504" s="198" t="s">
        <v>1464</v>
      </c>
      <c r="C504" s="196">
        <v>146.19</v>
      </c>
      <c r="D504" s="196">
        <v>95.02</v>
      </c>
      <c r="E504" s="197">
        <v>3</v>
      </c>
    </row>
    <row r="505" spans="1:5" s="1" customFormat="1" x14ac:dyDescent="0.25">
      <c r="A505" s="221" t="s">
        <v>180</v>
      </c>
      <c r="B505" s="198" t="s">
        <v>1465</v>
      </c>
      <c r="C505" s="196">
        <v>59.71</v>
      </c>
      <c r="D505" s="196">
        <v>38.81</v>
      </c>
      <c r="E505" s="197">
        <v>5.8</v>
      </c>
    </row>
    <row r="506" spans="1:5" s="1" customFormat="1" x14ac:dyDescent="0.25">
      <c r="A506" s="221" t="s">
        <v>146</v>
      </c>
      <c r="B506" s="198" t="s">
        <v>1407</v>
      </c>
      <c r="C506" s="196">
        <v>399.94</v>
      </c>
      <c r="D506" s="196">
        <v>259.95999999999998</v>
      </c>
      <c r="E506" s="197">
        <v>8.6999999999999993</v>
      </c>
    </row>
    <row r="507" spans="1:5" s="1" customFormat="1" x14ac:dyDescent="0.25">
      <c r="A507" s="219" t="s">
        <v>632</v>
      </c>
      <c r="B507" s="217" t="s">
        <v>1140</v>
      </c>
      <c r="C507" s="196">
        <v>129.12</v>
      </c>
      <c r="D507" s="196">
        <v>83.93</v>
      </c>
      <c r="E507" s="195">
        <v>9</v>
      </c>
    </row>
    <row r="508" spans="1:5" s="1" customFormat="1" x14ac:dyDescent="0.25">
      <c r="A508" s="221" t="s">
        <v>206</v>
      </c>
      <c r="B508" s="198" t="s">
        <v>1466</v>
      </c>
      <c r="C508" s="196">
        <v>143.88999999999999</v>
      </c>
      <c r="D508" s="196">
        <v>93.53</v>
      </c>
      <c r="E508" s="197">
        <v>11.9</v>
      </c>
    </row>
    <row r="509" spans="1:5" s="1" customFormat="1" x14ac:dyDescent="0.25">
      <c r="A509" s="219" t="s">
        <v>209</v>
      </c>
      <c r="B509" s="216" t="s">
        <v>1141</v>
      </c>
      <c r="C509" s="196">
        <v>34.9</v>
      </c>
      <c r="D509" s="196">
        <v>22.69</v>
      </c>
      <c r="E509" s="195">
        <v>2.5</v>
      </c>
    </row>
    <row r="510" spans="1:5" s="1" customFormat="1" x14ac:dyDescent="0.25">
      <c r="A510" s="219" t="s">
        <v>36</v>
      </c>
      <c r="B510" s="217" t="s">
        <v>1142</v>
      </c>
      <c r="C510" s="196">
        <v>424.94</v>
      </c>
      <c r="D510" s="196">
        <v>276.20999999999998</v>
      </c>
      <c r="E510" s="195">
        <v>33.200000000000003</v>
      </c>
    </row>
    <row r="511" spans="1:5" s="1" customFormat="1" x14ac:dyDescent="0.25">
      <c r="A511" s="221" t="s">
        <v>76</v>
      </c>
      <c r="B511" s="198" t="s">
        <v>1396</v>
      </c>
      <c r="C511" s="196">
        <v>96.54</v>
      </c>
      <c r="D511" s="196">
        <v>62.75</v>
      </c>
      <c r="E511" s="197">
        <v>2.16</v>
      </c>
    </row>
    <row r="512" spans="1:5" s="1" customFormat="1" x14ac:dyDescent="0.25">
      <c r="A512" s="221" t="s">
        <v>92</v>
      </c>
      <c r="B512" s="198" t="s">
        <v>1467</v>
      </c>
      <c r="C512" s="196">
        <v>86.48</v>
      </c>
      <c r="D512" s="196">
        <v>56.21</v>
      </c>
      <c r="E512" s="197">
        <v>1.89</v>
      </c>
    </row>
    <row r="513" spans="1:5" s="1" customFormat="1" x14ac:dyDescent="0.25">
      <c r="A513" s="221" t="s">
        <v>99</v>
      </c>
      <c r="B513" s="198" t="s">
        <v>1468</v>
      </c>
      <c r="C513" s="196">
        <v>85.47</v>
      </c>
      <c r="D513" s="196">
        <v>55.56</v>
      </c>
      <c r="E513" s="197">
        <v>3.29</v>
      </c>
    </row>
    <row r="514" spans="1:5" s="1" customFormat="1" x14ac:dyDescent="0.25">
      <c r="A514" s="221" t="s">
        <v>113</v>
      </c>
      <c r="B514" s="198" t="s">
        <v>1469</v>
      </c>
      <c r="C514" s="196">
        <v>109.63</v>
      </c>
      <c r="D514" s="196">
        <v>71.260000000000005</v>
      </c>
      <c r="E514" s="197">
        <v>1.44</v>
      </c>
    </row>
    <row r="515" spans="1:5" s="1" customFormat="1" x14ac:dyDescent="0.25">
      <c r="A515" s="221" t="s">
        <v>196</v>
      </c>
      <c r="B515" s="198" t="s">
        <v>1470</v>
      </c>
      <c r="C515" s="196">
        <v>110.22</v>
      </c>
      <c r="D515" s="196">
        <v>71.64</v>
      </c>
      <c r="E515" s="197">
        <v>0.42</v>
      </c>
    </row>
    <row r="516" spans="1:5" s="1" customFormat="1" x14ac:dyDescent="0.25">
      <c r="A516" s="221" t="s">
        <v>258</v>
      </c>
      <c r="B516" s="198" t="s">
        <v>1471</v>
      </c>
      <c r="C516" s="196">
        <v>56.78</v>
      </c>
      <c r="D516" s="196">
        <v>36.909999999999997</v>
      </c>
      <c r="E516" s="197">
        <v>2</v>
      </c>
    </row>
    <row r="517" spans="1:5" s="1" customFormat="1" x14ac:dyDescent="0.25">
      <c r="A517" s="219" t="s">
        <v>1143</v>
      </c>
      <c r="B517" s="216" t="s">
        <v>1144</v>
      </c>
      <c r="C517" s="196">
        <v>10.01</v>
      </c>
      <c r="D517" s="196">
        <v>6.51</v>
      </c>
      <c r="E517" s="195">
        <v>0.1</v>
      </c>
    </row>
    <row r="518" spans="1:5" s="1" customFormat="1" x14ac:dyDescent="0.25">
      <c r="A518" s="221" t="s">
        <v>121</v>
      </c>
      <c r="B518" s="198" t="s">
        <v>1472</v>
      </c>
      <c r="C518" s="196">
        <v>72.94</v>
      </c>
      <c r="D518" s="196">
        <v>47.41</v>
      </c>
      <c r="E518" s="197">
        <v>1.3</v>
      </c>
    </row>
    <row r="519" spans="1:5" s="1" customFormat="1" x14ac:dyDescent="0.25">
      <c r="A519" s="222" t="s">
        <v>156</v>
      </c>
      <c r="B519" s="216" t="s">
        <v>1145</v>
      </c>
      <c r="C519" s="196">
        <v>85.37</v>
      </c>
      <c r="D519" s="196">
        <v>55.49</v>
      </c>
      <c r="E519" s="195">
        <v>1.3</v>
      </c>
    </row>
    <row r="520" spans="1:5" s="1" customFormat="1" x14ac:dyDescent="0.25">
      <c r="A520" s="221" t="s">
        <v>122</v>
      </c>
      <c r="B520" s="198" t="s">
        <v>1473</v>
      </c>
      <c r="C520" s="196">
        <v>72.94</v>
      </c>
      <c r="D520" s="196">
        <v>47.41</v>
      </c>
      <c r="E520" s="197">
        <v>28</v>
      </c>
    </row>
    <row r="521" spans="1:5" s="1" customFormat="1" x14ac:dyDescent="0.25">
      <c r="A521" s="221" t="s">
        <v>147</v>
      </c>
      <c r="B521" s="198" t="s">
        <v>1474</v>
      </c>
      <c r="C521" s="196">
        <v>789.94</v>
      </c>
      <c r="D521" s="196">
        <v>513.46</v>
      </c>
      <c r="E521" s="197">
        <v>5.2</v>
      </c>
    </row>
    <row r="522" spans="1:5" s="1" customFormat="1" x14ac:dyDescent="0.25">
      <c r="A522" s="221" t="s">
        <v>207</v>
      </c>
      <c r="B522" s="198" t="s">
        <v>1475</v>
      </c>
      <c r="C522" s="196">
        <v>133.97</v>
      </c>
      <c r="D522" s="196">
        <v>87.08</v>
      </c>
      <c r="E522" s="197">
        <v>3.55</v>
      </c>
    </row>
    <row r="523" spans="1:5" s="1" customFormat="1" x14ac:dyDescent="0.25">
      <c r="A523" s="219" t="s">
        <v>210</v>
      </c>
      <c r="B523" s="216" t="s">
        <v>1146</v>
      </c>
      <c r="C523" s="196">
        <v>67.48</v>
      </c>
      <c r="D523" s="196">
        <v>43.86</v>
      </c>
      <c r="E523" s="195">
        <v>3.55</v>
      </c>
    </row>
    <row r="524" spans="1:5" s="1" customFormat="1" x14ac:dyDescent="0.25">
      <c r="A524" s="219" t="s">
        <v>38</v>
      </c>
      <c r="B524" s="217" t="s">
        <v>1147</v>
      </c>
      <c r="C524" s="196">
        <v>834.94</v>
      </c>
      <c r="D524" s="196">
        <v>542.71</v>
      </c>
      <c r="E524" s="195">
        <v>64.2</v>
      </c>
    </row>
    <row r="525" spans="1:5" s="1" customFormat="1" x14ac:dyDescent="0.25">
      <c r="A525" s="221" t="s">
        <v>77</v>
      </c>
      <c r="B525" s="198" t="s">
        <v>1396</v>
      </c>
      <c r="C525" s="196">
        <v>132.94</v>
      </c>
      <c r="D525" s="196">
        <v>86.41</v>
      </c>
      <c r="E525" s="197">
        <v>4.84</v>
      </c>
    </row>
    <row r="526" spans="1:5" s="1" customFormat="1" x14ac:dyDescent="0.25">
      <c r="A526" s="221" t="s">
        <v>93</v>
      </c>
      <c r="B526" s="198" t="s">
        <v>1476</v>
      </c>
      <c r="C526" s="196">
        <v>169.72</v>
      </c>
      <c r="D526" s="196">
        <v>110.32</v>
      </c>
      <c r="E526" s="197">
        <v>4.09</v>
      </c>
    </row>
    <row r="527" spans="1:5" s="1" customFormat="1" x14ac:dyDescent="0.25">
      <c r="A527" s="221" t="s">
        <v>100</v>
      </c>
      <c r="B527" s="198" t="s">
        <v>1477</v>
      </c>
      <c r="C527" s="196">
        <v>169.72</v>
      </c>
      <c r="D527" s="196">
        <v>110.32</v>
      </c>
      <c r="E527" s="197">
        <v>7.24</v>
      </c>
    </row>
    <row r="528" spans="1:5" s="1" customFormat="1" x14ac:dyDescent="0.25">
      <c r="A528" s="221" t="s">
        <v>114</v>
      </c>
      <c r="B528" s="198" t="s">
        <v>1469</v>
      </c>
      <c r="C528" s="196">
        <v>241.98</v>
      </c>
      <c r="D528" s="196">
        <v>157.29</v>
      </c>
      <c r="E528" s="197">
        <v>2.1</v>
      </c>
    </row>
    <row r="529" spans="1:5" s="1" customFormat="1" x14ac:dyDescent="0.25">
      <c r="A529" s="221" t="s">
        <v>197</v>
      </c>
      <c r="B529" s="198" t="s">
        <v>1478</v>
      </c>
      <c r="C529" s="196">
        <v>159.97</v>
      </c>
      <c r="D529" s="196">
        <v>103.98</v>
      </c>
      <c r="E529" s="197">
        <v>19</v>
      </c>
    </row>
    <row r="530" spans="1:5" s="1" customFormat="1" x14ac:dyDescent="0.25">
      <c r="A530" s="219" t="s">
        <v>250</v>
      </c>
      <c r="B530" s="216" t="s">
        <v>1148</v>
      </c>
      <c r="C530" s="196">
        <v>3150</v>
      </c>
      <c r="D530" s="196">
        <v>2047.5</v>
      </c>
      <c r="E530" s="195">
        <v>19</v>
      </c>
    </row>
    <row r="531" spans="1:5" s="1" customFormat="1" x14ac:dyDescent="0.25">
      <c r="A531" s="221" t="s">
        <v>250</v>
      </c>
      <c r="B531" s="198" t="s">
        <v>1479</v>
      </c>
      <c r="C531" s="196">
        <v>3150</v>
      </c>
      <c r="D531" s="196">
        <v>2047.5</v>
      </c>
      <c r="E531" s="197">
        <v>9</v>
      </c>
    </row>
    <row r="532" spans="1:5" s="1" customFormat="1" x14ac:dyDescent="0.25">
      <c r="A532" s="219" t="s">
        <v>251</v>
      </c>
      <c r="B532" s="216" t="s">
        <v>1149</v>
      </c>
      <c r="C532" s="196">
        <v>1213.3</v>
      </c>
      <c r="D532" s="196">
        <v>788.65</v>
      </c>
      <c r="E532" s="195">
        <v>9</v>
      </c>
    </row>
    <row r="533" spans="1:5" s="1" customFormat="1" x14ac:dyDescent="0.25">
      <c r="A533" s="219" t="s">
        <v>1150</v>
      </c>
      <c r="B533" s="216" t="s">
        <v>1151</v>
      </c>
      <c r="C533" s="196">
        <v>1993.96</v>
      </c>
      <c r="D533" s="196">
        <v>1296.07</v>
      </c>
      <c r="E533" s="195">
        <v>25</v>
      </c>
    </row>
    <row r="534" spans="1:5" s="1" customFormat="1" x14ac:dyDescent="0.25">
      <c r="A534" s="221" t="s">
        <v>259</v>
      </c>
      <c r="B534" s="198" t="s">
        <v>1471</v>
      </c>
      <c r="C534" s="196">
        <v>76.33</v>
      </c>
      <c r="D534" s="196">
        <v>49.61</v>
      </c>
      <c r="E534" s="197">
        <v>4</v>
      </c>
    </row>
    <row r="535" spans="1:5" s="1" customFormat="1" x14ac:dyDescent="0.25">
      <c r="A535" s="219" t="s">
        <v>1152</v>
      </c>
      <c r="B535" s="216" t="s">
        <v>1153</v>
      </c>
      <c r="C535" s="196">
        <v>9.02</v>
      </c>
      <c r="D535" s="196">
        <v>5.86</v>
      </c>
      <c r="E535" s="195">
        <v>0.2</v>
      </c>
    </row>
    <row r="536" spans="1:5" s="1" customFormat="1" x14ac:dyDescent="0.25">
      <c r="A536" s="221" t="s">
        <v>123</v>
      </c>
      <c r="B536" s="198" t="s">
        <v>1472</v>
      </c>
      <c r="C536" s="196">
        <v>121.57</v>
      </c>
      <c r="D536" s="196">
        <v>79.02</v>
      </c>
      <c r="E536" s="197">
        <v>1.34</v>
      </c>
    </row>
    <row r="537" spans="1:5" s="1" customFormat="1" x14ac:dyDescent="0.25">
      <c r="A537" s="221" t="s">
        <v>157</v>
      </c>
      <c r="B537" s="198" t="s">
        <v>1480</v>
      </c>
      <c r="C537" s="196">
        <v>97.99</v>
      </c>
      <c r="D537" s="196">
        <v>63.69</v>
      </c>
      <c r="E537" s="197">
        <v>3.5</v>
      </c>
    </row>
    <row r="538" spans="1:5" s="1" customFormat="1" x14ac:dyDescent="0.25">
      <c r="A538" s="221" t="s">
        <v>124</v>
      </c>
      <c r="B538" s="198" t="s">
        <v>1473</v>
      </c>
      <c r="C538" s="196">
        <v>123.98</v>
      </c>
      <c r="D538" s="196">
        <v>80.59</v>
      </c>
      <c r="E538" s="197">
        <v>1.82</v>
      </c>
    </row>
    <row r="539" spans="1:5" s="1" customFormat="1" x14ac:dyDescent="0.25">
      <c r="A539" s="221" t="s">
        <v>85</v>
      </c>
      <c r="B539" s="198" t="s">
        <v>1481</v>
      </c>
      <c r="C539" s="196">
        <v>363.94</v>
      </c>
      <c r="D539" s="196">
        <v>236.56</v>
      </c>
      <c r="E539" s="197">
        <v>7.5</v>
      </c>
    </row>
    <row r="540" spans="1:5" s="1" customFormat="1" x14ac:dyDescent="0.25">
      <c r="A540" s="221" t="s">
        <v>208</v>
      </c>
      <c r="B540" s="198" t="s">
        <v>1482</v>
      </c>
      <c r="C540" s="196">
        <v>181.89</v>
      </c>
      <c r="D540" s="196">
        <v>118.23</v>
      </c>
      <c r="E540" s="197">
        <v>5.2</v>
      </c>
    </row>
    <row r="541" spans="1:5" s="1" customFormat="1" x14ac:dyDescent="0.25">
      <c r="A541" s="221" t="s">
        <v>211</v>
      </c>
      <c r="B541" s="198" t="s">
        <v>1483</v>
      </c>
      <c r="C541" s="196">
        <v>117.68</v>
      </c>
      <c r="D541" s="196">
        <v>76.489999999999995</v>
      </c>
      <c r="E541" s="197">
        <v>44</v>
      </c>
    </row>
    <row r="542" spans="1:5" s="1" customFormat="1" x14ac:dyDescent="0.25">
      <c r="A542" s="221" t="s">
        <v>148</v>
      </c>
      <c r="B542" s="198" t="s">
        <v>1484</v>
      </c>
      <c r="C542" s="196">
        <v>1198.27</v>
      </c>
      <c r="D542" s="196">
        <v>778.88</v>
      </c>
      <c r="E542" s="197">
        <v>1.64</v>
      </c>
    </row>
    <row r="543" spans="1:5" s="1" customFormat="1" x14ac:dyDescent="0.25">
      <c r="A543" s="221" t="s">
        <v>387</v>
      </c>
      <c r="B543" s="198" t="s">
        <v>388</v>
      </c>
      <c r="C543" s="196">
        <v>122.19</v>
      </c>
      <c r="D543" s="196">
        <v>79.42</v>
      </c>
      <c r="E543" s="197">
        <v>3.14</v>
      </c>
    </row>
    <row r="544" spans="1:5" s="1" customFormat="1" x14ac:dyDescent="0.25">
      <c r="A544" s="221" t="s">
        <v>389</v>
      </c>
      <c r="B544" s="198" t="s">
        <v>390</v>
      </c>
      <c r="C544" s="196">
        <v>164.61</v>
      </c>
      <c r="D544" s="196">
        <v>107</v>
      </c>
      <c r="E544" s="197">
        <v>4.0999999999999996</v>
      </c>
    </row>
    <row r="545" spans="1:5" s="1" customFormat="1" x14ac:dyDescent="0.25">
      <c r="A545" s="221" t="s">
        <v>391</v>
      </c>
      <c r="B545" s="198" t="s">
        <v>392</v>
      </c>
      <c r="C545" s="196">
        <v>166.61</v>
      </c>
      <c r="D545" s="196">
        <v>108.3</v>
      </c>
      <c r="E545" s="197">
        <v>5.09</v>
      </c>
    </row>
    <row r="546" spans="1:5" s="1" customFormat="1" x14ac:dyDescent="0.25">
      <c r="A546" s="221" t="s">
        <v>393</v>
      </c>
      <c r="B546" s="198" t="s">
        <v>394</v>
      </c>
      <c r="C546" s="196">
        <v>77.790000000000006</v>
      </c>
      <c r="D546" s="196">
        <v>50.56</v>
      </c>
      <c r="E546" s="197">
        <v>1.8</v>
      </c>
    </row>
    <row r="547" spans="1:5" s="1" customFormat="1" x14ac:dyDescent="0.25">
      <c r="A547" s="221" t="s">
        <v>395</v>
      </c>
      <c r="B547" s="198" t="s">
        <v>396</v>
      </c>
      <c r="C547" s="196">
        <v>84.08</v>
      </c>
      <c r="D547" s="196">
        <v>54.65</v>
      </c>
      <c r="E547" s="197">
        <v>2.2400000000000002</v>
      </c>
    </row>
    <row r="548" spans="1:5" s="1" customFormat="1" x14ac:dyDescent="0.25">
      <c r="A548" s="221" t="s">
        <v>397</v>
      </c>
      <c r="B548" s="198" t="s">
        <v>398</v>
      </c>
      <c r="C548" s="196">
        <v>99.95</v>
      </c>
      <c r="D548" s="196">
        <v>64.97</v>
      </c>
      <c r="E548" s="197">
        <v>1.1200000000000001</v>
      </c>
    </row>
    <row r="549" spans="1:5" s="1" customFormat="1" x14ac:dyDescent="0.25">
      <c r="A549" s="221" t="s">
        <v>399</v>
      </c>
      <c r="B549" s="198" t="s">
        <v>400</v>
      </c>
      <c r="C549" s="196">
        <v>117.41</v>
      </c>
      <c r="D549" s="196">
        <v>76.319999999999993</v>
      </c>
      <c r="E549" s="197">
        <v>2.16</v>
      </c>
    </row>
    <row r="550" spans="1:5" x14ac:dyDescent="0.25">
      <c r="A550" s="221" t="s">
        <v>401</v>
      </c>
      <c r="B550" s="198" t="s">
        <v>1549</v>
      </c>
      <c r="C550" s="196">
        <v>80.55</v>
      </c>
      <c r="D550" s="196">
        <v>52.36</v>
      </c>
      <c r="E550" s="197">
        <v>1.6</v>
      </c>
    </row>
    <row r="551" spans="1:5" x14ac:dyDescent="0.25">
      <c r="A551" s="221" t="s">
        <v>402</v>
      </c>
      <c r="B551" s="198" t="s">
        <v>403</v>
      </c>
      <c r="C551" s="196">
        <v>124.83</v>
      </c>
      <c r="D551" s="196">
        <v>81.14</v>
      </c>
      <c r="E551" s="197">
        <v>3.1</v>
      </c>
    </row>
    <row r="552" spans="1:5" x14ac:dyDescent="0.25">
      <c r="A552" s="221" t="s">
        <v>404</v>
      </c>
      <c r="B552" s="198" t="s">
        <v>405</v>
      </c>
      <c r="C552" s="196">
        <v>117.41</v>
      </c>
      <c r="D552" s="196">
        <v>76.319999999999993</v>
      </c>
      <c r="E552" s="197">
        <v>4.09</v>
      </c>
    </row>
    <row r="553" spans="1:5" x14ac:dyDescent="0.25">
      <c r="A553" s="221" t="s">
        <v>406</v>
      </c>
      <c r="B553" s="198" t="s">
        <v>407</v>
      </c>
      <c r="C553" s="196">
        <v>139.63</v>
      </c>
      <c r="D553" s="196">
        <v>90.76</v>
      </c>
      <c r="E553" s="197">
        <v>5.14</v>
      </c>
    </row>
    <row r="554" spans="1:5" x14ac:dyDescent="0.25">
      <c r="A554" s="221" t="s">
        <v>408</v>
      </c>
      <c r="B554" s="198" t="s">
        <v>409</v>
      </c>
      <c r="C554" s="196">
        <v>114.24</v>
      </c>
      <c r="D554" s="196">
        <v>74.260000000000005</v>
      </c>
      <c r="E554" s="197">
        <v>3</v>
      </c>
    </row>
    <row r="555" spans="1:5" x14ac:dyDescent="0.25">
      <c r="A555" s="221" t="s">
        <v>410</v>
      </c>
      <c r="B555" s="198" t="s">
        <v>411</v>
      </c>
      <c r="C555" s="196">
        <v>159.16999999999999</v>
      </c>
      <c r="D555" s="196">
        <v>103.46</v>
      </c>
      <c r="E555" s="197">
        <v>4.0999999999999996</v>
      </c>
    </row>
    <row r="556" spans="1:5" x14ac:dyDescent="0.25">
      <c r="A556" s="221" t="s">
        <v>412</v>
      </c>
      <c r="B556" s="198" t="s">
        <v>413</v>
      </c>
      <c r="C556" s="196">
        <v>192.59</v>
      </c>
      <c r="D556" s="196">
        <v>125.18</v>
      </c>
      <c r="E556" s="197">
        <v>5.0999999999999996</v>
      </c>
    </row>
    <row r="557" spans="1:5" x14ac:dyDescent="0.25">
      <c r="A557" s="221" t="s">
        <v>414</v>
      </c>
      <c r="B557" s="198" t="s">
        <v>415</v>
      </c>
      <c r="C557" s="196">
        <v>12</v>
      </c>
      <c r="D557" s="196">
        <v>7.8</v>
      </c>
      <c r="E557" s="197">
        <v>0.05</v>
      </c>
    </row>
    <row r="558" spans="1:5" x14ac:dyDescent="0.25">
      <c r="A558" s="221" t="s">
        <v>416</v>
      </c>
      <c r="B558" s="198" t="s">
        <v>417</v>
      </c>
      <c r="C558" s="196">
        <v>10.8</v>
      </c>
      <c r="D558" s="196">
        <v>7.02</v>
      </c>
      <c r="E558" s="197">
        <v>0.15</v>
      </c>
    </row>
    <row r="559" spans="1:5" x14ac:dyDescent="0.25">
      <c r="A559" s="221" t="s">
        <v>418</v>
      </c>
      <c r="B559" s="198" t="s">
        <v>419</v>
      </c>
      <c r="C559" s="196">
        <v>10.8</v>
      </c>
      <c r="D559" s="196">
        <v>7.02</v>
      </c>
      <c r="E559" s="197">
        <v>0.05</v>
      </c>
    </row>
    <row r="560" spans="1:5" x14ac:dyDescent="0.25">
      <c r="A560" s="221" t="s">
        <v>420</v>
      </c>
      <c r="B560" s="198" t="s">
        <v>421</v>
      </c>
      <c r="C560" s="196">
        <v>6.35</v>
      </c>
      <c r="D560" s="196">
        <v>4.13</v>
      </c>
      <c r="E560" s="197">
        <v>0.04</v>
      </c>
    </row>
    <row r="561" spans="1:5" x14ac:dyDescent="0.25">
      <c r="A561" s="221" t="s">
        <v>422</v>
      </c>
      <c r="B561" s="198" t="s">
        <v>423</v>
      </c>
      <c r="C561" s="196">
        <v>10.8</v>
      </c>
      <c r="D561" s="196">
        <v>7.02</v>
      </c>
      <c r="E561" s="197">
        <v>0.02</v>
      </c>
    </row>
    <row r="562" spans="1:5" x14ac:dyDescent="0.25">
      <c r="A562" s="221" t="s">
        <v>424</v>
      </c>
      <c r="B562" s="198" t="s">
        <v>1485</v>
      </c>
      <c r="C562" s="196">
        <v>9.09</v>
      </c>
      <c r="D562" s="196">
        <v>5.91</v>
      </c>
      <c r="E562" s="197">
        <v>0.09</v>
      </c>
    </row>
    <row r="563" spans="1:5" x14ac:dyDescent="0.25">
      <c r="A563" s="221" t="s">
        <v>425</v>
      </c>
      <c r="B563" s="198" t="s">
        <v>1486</v>
      </c>
      <c r="C563" s="196">
        <v>12</v>
      </c>
      <c r="D563" s="196">
        <v>7.8</v>
      </c>
      <c r="E563" s="197">
        <v>0.25</v>
      </c>
    </row>
    <row r="564" spans="1:5" x14ac:dyDescent="0.25">
      <c r="A564" s="221" t="s">
        <v>426</v>
      </c>
      <c r="B564" s="198" t="s">
        <v>1487</v>
      </c>
      <c r="C564" s="196">
        <v>12</v>
      </c>
      <c r="D564" s="196">
        <v>7.8</v>
      </c>
      <c r="E564" s="197">
        <v>0.25</v>
      </c>
    </row>
    <row r="565" spans="1:5" x14ac:dyDescent="0.25">
      <c r="A565" s="221" t="s">
        <v>427</v>
      </c>
      <c r="B565" s="198" t="s">
        <v>1488</v>
      </c>
      <c r="C565" s="196">
        <v>12</v>
      </c>
      <c r="D565" s="196">
        <v>7.8</v>
      </c>
      <c r="E565" s="197">
        <v>0.05</v>
      </c>
    </row>
    <row r="566" spans="1:5" x14ac:dyDescent="0.25">
      <c r="A566" s="221" t="s">
        <v>428</v>
      </c>
      <c r="B566" s="198" t="s">
        <v>429</v>
      </c>
      <c r="C566" s="196">
        <v>12</v>
      </c>
      <c r="D566" s="196">
        <v>7.8</v>
      </c>
      <c r="E566" s="197">
        <v>0.15</v>
      </c>
    </row>
    <row r="567" spans="1:5" x14ac:dyDescent="0.25">
      <c r="A567" s="221" t="s">
        <v>430</v>
      </c>
      <c r="B567" s="198" t="s">
        <v>431</v>
      </c>
      <c r="C567" s="196">
        <v>199.34</v>
      </c>
      <c r="D567" s="196">
        <v>129.57</v>
      </c>
      <c r="E567" s="197">
        <v>5</v>
      </c>
    </row>
    <row r="568" spans="1:5" x14ac:dyDescent="0.25">
      <c r="A568" s="221" t="s">
        <v>432</v>
      </c>
      <c r="B568" s="198" t="s">
        <v>1550</v>
      </c>
      <c r="C568" s="196">
        <v>245.98</v>
      </c>
      <c r="D568" s="196">
        <v>159.88999999999999</v>
      </c>
      <c r="E568" s="197">
        <v>5</v>
      </c>
    </row>
    <row r="569" spans="1:5" x14ac:dyDescent="0.25">
      <c r="A569" s="221" t="s">
        <v>433</v>
      </c>
      <c r="B569" s="198" t="s">
        <v>434</v>
      </c>
      <c r="C569" s="196">
        <v>9.84</v>
      </c>
      <c r="D569" s="196">
        <v>6.4</v>
      </c>
      <c r="E569" s="197">
        <v>0.27</v>
      </c>
    </row>
    <row r="570" spans="1:5" x14ac:dyDescent="0.25">
      <c r="A570" s="221" t="s">
        <v>435</v>
      </c>
      <c r="B570" s="198" t="s">
        <v>436</v>
      </c>
      <c r="C570" s="196">
        <v>17.329999999999998</v>
      </c>
      <c r="D570" s="196">
        <v>11.26</v>
      </c>
      <c r="E570" s="197">
        <v>0.43099999999999999</v>
      </c>
    </row>
    <row r="571" spans="1:5" x14ac:dyDescent="0.25">
      <c r="A571" s="221" t="s">
        <v>437</v>
      </c>
      <c r="B571" s="198" t="s">
        <v>438</v>
      </c>
      <c r="C571" s="196">
        <v>11.79</v>
      </c>
      <c r="D571" s="196">
        <v>7.66</v>
      </c>
      <c r="E571" s="197">
        <v>0.47</v>
      </c>
    </row>
    <row r="572" spans="1:5" x14ac:dyDescent="0.25">
      <c r="A572" s="221" t="s">
        <v>439</v>
      </c>
      <c r="B572" s="198" t="s">
        <v>440</v>
      </c>
      <c r="C572" s="196">
        <v>15.8</v>
      </c>
      <c r="D572" s="196">
        <v>10.27</v>
      </c>
      <c r="E572" s="197">
        <v>0.79</v>
      </c>
    </row>
    <row r="573" spans="1:5" x14ac:dyDescent="0.25">
      <c r="A573" s="221" t="s">
        <v>441</v>
      </c>
      <c r="B573" s="198" t="s">
        <v>442</v>
      </c>
      <c r="C573" s="196">
        <v>14.64</v>
      </c>
      <c r="D573" s="196">
        <v>9.52</v>
      </c>
      <c r="E573" s="197">
        <v>0.72</v>
      </c>
    </row>
    <row r="574" spans="1:5" x14ac:dyDescent="0.25">
      <c r="A574" s="221" t="s">
        <v>443</v>
      </c>
      <c r="B574" s="198" t="s">
        <v>444</v>
      </c>
      <c r="C574" s="196">
        <v>24.51</v>
      </c>
      <c r="D574" s="196">
        <v>15.93</v>
      </c>
      <c r="E574" s="197">
        <v>1.1000000000000001</v>
      </c>
    </row>
    <row r="575" spans="1:5" x14ac:dyDescent="0.25">
      <c r="A575" s="221" t="s">
        <v>445</v>
      </c>
      <c r="B575" s="198" t="s">
        <v>446</v>
      </c>
      <c r="C575" s="196">
        <v>21.13</v>
      </c>
      <c r="D575" s="196">
        <v>13.73</v>
      </c>
      <c r="E575" s="197">
        <v>1.1060000000000001</v>
      </c>
    </row>
    <row r="576" spans="1:5" x14ac:dyDescent="0.25">
      <c r="A576" s="221" t="s">
        <v>447</v>
      </c>
      <c r="B576" s="198" t="s">
        <v>448</v>
      </c>
      <c r="C576" s="196">
        <v>49.75</v>
      </c>
      <c r="D576" s="196">
        <v>32.340000000000003</v>
      </c>
      <c r="E576" s="197">
        <v>2.39</v>
      </c>
    </row>
    <row r="577" spans="1:5" x14ac:dyDescent="0.25">
      <c r="A577" s="221" t="s">
        <v>449</v>
      </c>
      <c r="B577" s="198" t="s">
        <v>450</v>
      </c>
      <c r="C577" s="196">
        <v>74.040000000000006</v>
      </c>
      <c r="D577" s="196">
        <v>48.13</v>
      </c>
      <c r="E577" s="197">
        <v>3.44</v>
      </c>
    </row>
    <row r="578" spans="1:5" x14ac:dyDescent="0.25">
      <c r="A578" s="221" t="s">
        <v>451</v>
      </c>
      <c r="B578" s="198" t="s">
        <v>452</v>
      </c>
      <c r="C578" s="196">
        <v>258.93</v>
      </c>
      <c r="D578" s="196">
        <v>168.3</v>
      </c>
      <c r="E578" s="197">
        <v>10.5</v>
      </c>
    </row>
    <row r="579" spans="1:5" x14ac:dyDescent="0.25">
      <c r="A579" s="221" t="s">
        <v>453</v>
      </c>
      <c r="B579" s="198" t="s">
        <v>454</v>
      </c>
      <c r="C579" s="196">
        <v>9.4700000000000006</v>
      </c>
      <c r="D579" s="196">
        <v>6.16</v>
      </c>
      <c r="E579" s="197">
        <v>0.3</v>
      </c>
    </row>
    <row r="580" spans="1:5" x14ac:dyDescent="0.25">
      <c r="A580" s="221" t="s">
        <v>455</v>
      </c>
      <c r="B580" s="198" t="s">
        <v>456</v>
      </c>
      <c r="C580" s="196">
        <v>11.86</v>
      </c>
      <c r="D580" s="196">
        <v>7.71</v>
      </c>
      <c r="E580" s="197">
        <v>0.34399999999999997</v>
      </c>
    </row>
    <row r="581" spans="1:5" x14ac:dyDescent="0.25">
      <c r="A581" s="221" t="s">
        <v>457</v>
      </c>
      <c r="B581" s="198" t="s">
        <v>458</v>
      </c>
      <c r="C581" s="196">
        <v>1.99</v>
      </c>
      <c r="D581" s="196">
        <v>1.29</v>
      </c>
      <c r="E581" s="197">
        <v>0.05</v>
      </c>
    </row>
    <row r="582" spans="1:5" x14ac:dyDescent="0.25">
      <c r="A582" s="221" t="s">
        <v>459</v>
      </c>
      <c r="B582" s="198" t="s">
        <v>460</v>
      </c>
      <c r="C582" s="196">
        <v>1.99</v>
      </c>
      <c r="D582" s="196">
        <v>1.29</v>
      </c>
      <c r="E582" s="197">
        <v>0.05</v>
      </c>
    </row>
    <row r="583" spans="1:5" x14ac:dyDescent="0.25">
      <c r="A583" s="221" t="s">
        <v>224</v>
      </c>
      <c r="B583" s="198" t="s">
        <v>1489</v>
      </c>
      <c r="C583" s="196">
        <v>5.74</v>
      </c>
      <c r="D583" s="196">
        <v>3.73</v>
      </c>
      <c r="E583" s="197">
        <v>0.32</v>
      </c>
    </row>
    <row r="584" spans="1:5" x14ac:dyDescent="0.25">
      <c r="A584" s="221" t="s">
        <v>461</v>
      </c>
      <c r="B584" s="198" t="s">
        <v>462</v>
      </c>
      <c r="C584" s="196">
        <v>7.99</v>
      </c>
      <c r="D584" s="196">
        <v>5.19</v>
      </c>
      <c r="E584" s="197">
        <v>0.25</v>
      </c>
    </row>
    <row r="585" spans="1:5" x14ac:dyDescent="0.25">
      <c r="A585" s="221" t="s">
        <v>463</v>
      </c>
      <c r="B585" s="198" t="s">
        <v>464</v>
      </c>
      <c r="C585" s="196">
        <v>7.97</v>
      </c>
      <c r="D585" s="196">
        <v>5.18</v>
      </c>
      <c r="E585" s="197">
        <v>0.22</v>
      </c>
    </row>
    <row r="586" spans="1:5" x14ac:dyDescent="0.25">
      <c r="A586" s="221" t="s">
        <v>465</v>
      </c>
      <c r="B586" s="198" t="s">
        <v>466</v>
      </c>
      <c r="C586" s="196">
        <v>9.09</v>
      </c>
      <c r="D586" s="196">
        <v>5.91</v>
      </c>
      <c r="E586" s="197">
        <v>0.28999999999999998</v>
      </c>
    </row>
    <row r="587" spans="1:5" x14ac:dyDescent="0.25">
      <c r="A587" s="221" t="s">
        <v>221</v>
      </c>
      <c r="B587" s="198" t="s">
        <v>1490</v>
      </c>
      <c r="C587" s="196">
        <v>10.09</v>
      </c>
      <c r="D587" s="196">
        <v>6.56</v>
      </c>
      <c r="E587" s="197">
        <v>0.32</v>
      </c>
    </row>
    <row r="588" spans="1:5" x14ac:dyDescent="0.25">
      <c r="A588" s="221" t="s">
        <v>222</v>
      </c>
      <c r="B588" s="198" t="s">
        <v>1491</v>
      </c>
      <c r="C588" s="196">
        <v>10.25</v>
      </c>
      <c r="D588" s="196">
        <v>6.66</v>
      </c>
      <c r="E588" s="197">
        <v>0.25</v>
      </c>
    </row>
    <row r="589" spans="1:5" x14ac:dyDescent="0.25">
      <c r="A589" s="221" t="s">
        <v>223</v>
      </c>
      <c r="B589" s="198" t="s">
        <v>1492</v>
      </c>
      <c r="C589" s="196">
        <v>11.29</v>
      </c>
      <c r="D589" s="196">
        <v>7.34</v>
      </c>
      <c r="E589" s="197">
        <v>0.32</v>
      </c>
    </row>
    <row r="590" spans="1:5" x14ac:dyDescent="0.25">
      <c r="A590" s="221" t="s">
        <v>467</v>
      </c>
      <c r="B590" s="198" t="s">
        <v>468</v>
      </c>
      <c r="C590" s="196">
        <v>3.57</v>
      </c>
      <c r="D590" s="196">
        <v>2.3199999999999998</v>
      </c>
      <c r="E590" s="197">
        <v>0.06</v>
      </c>
    </row>
    <row r="591" spans="1:5" x14ac:dyDescent="0.25">
      <c r="A591" s="221" t="s">
        <v>469</v>
      </c>
      <c r="B591" s="198" t="s">
        <v>470</v>
      </c>
      <c r="C591" s="196">
        <v>3.78</v>
      </c>
      <c r="D591" s="196">
        <v>2.46</v>
      </c>
      <c r="E591" s="197">
        <v>0.06</v>
      </c>
    </row>
    <row r="592" spans="1:5" x14ac:dyDescent="0.25">
      <c r="A592" s="221" t="s">
        <v>471</v>
      </c>
      <c r="B592" s="198" t="s">
        <v>472</v>
      </c>
      <c r="C592" s="196">
        <v>4.57</v>
      </c>
      <c r="D592" s="196">
        <v>2.97</v>
      </c>
      <c r="E592" s="197">
        <v>0.12</v>
      </c>
    </row>
    <row r="593" spans="1:5" x14ac:dyDescent="0.25">
      <c r="A593" s="221" t="s">
        <v>473</v>
      </c>
      <c r="B593" s="198" t="s">
        <v>474</v>
      </c>
      <c r="C593" s="196">
        <v>4.58</v>
      </c>
      <c r="D593" s="196">
        <v>2.98</v>
      </c>
      <c r="E593" s="197">
        <v>0.12</v>
      </c>
    </row>
    <row r="594" spans="1:5" x14ac:dyDescent="0.25">
      <c r="A594" s="221" t="s">
        <v>475</v>
      </c>
      <c r="B594" s="198" t="s">
        <v>476</v>
      </c>
      <c r="C594" s="196">
        <v>5.47</v>
      </c>
      <c r="D594" s="196">
        <v>3.56</v>
      </c>
      <c r="E594" s="197">
        <v>0.19</v>
      </c>
    </row>
    <row r="595" spans="1:5" x14ac:dyDescent="0.25">
      <c r="A595" s="221" t="s">
        <v>477</v>
      </c>
      <c r="B595" s="198" t="s">
        <v>478</v>
      </c>
      <c r="C595" s="196">
        <v>5.34</v>
      </c>
      <c r="D595" s="196">
        <v>3.47</v>
      </c>
      <c r="E595" s="197">
        <v>0.19</v>
      </c>
    </row>
    <row r="596" spans="1:5" x14ac:dyDescent="0.25">
      <c r="A596" s="221" t="s">
        <v>479</v>
      </c>
      <c r="B596" s="198" t="s">
        <v>1493</v>
      </c>
      <c r="C596" s="196">
        <v>24.24</v>
      </c>
      <c r="D596" s="196">
        <v>15.76</v>
      </c>
      <c r="E596" s="197">
        <v>0.75</v>
      </c>
    </row>
    <row r="597" spans="1:5" x14ac:dyDescent="0.25">
      <c r="A597" s="221" t="s">
        <v>480</v>
      </c>
      <c r="B597" s="198" t="s">
        <v>1494</v>
      </c>
      <c r="C597" s="196">
        <v>33.06</v>
      </c>
      <c r="D597" s="196">
        <v>21.49</v>
      </c>
      <c r="E597" s="197">
        <v>1.43</v>
      </c>
    </row>
    <row r="598" spans="1:5" x14ac:dyDescent="0.25">
      <c r="A598" s="221" t="s">
        <v>481</v>
      </c>
      <c r="B598" s="198" t="s">
        <v>1495</v>
      </c>
      <c r="C598" s="196">
        <v>38.58</v>
      </c>
      <c r="D598" s="196">
        <v>25.08</v>
      </c>
      <c r="E598" s="197">
        <v>2</v>
      </c>
    </row>
    <row r="599" spans="1:5" x14ac:dyDescent="0.25">
      <c r="A599" s="221" t="s">
        <v>482</v>
      </c>
      <c r="B599" s="198" t="s">
        <v>1496</v>
      </c>
      <c r="C599" s="196">
        <v>38.58</v>
      </c>
      <c r="D599" s="196">
        <v>25.08</v>
      </c>
      <c r="E599" s="197">
        <v>0.74</v>
      </c>
    </row>
    <row r="600" spans="1:5" x14ac:dyDescent="0.25">
      <c r="A600" s="221" t="s">
        <v>483</v>
      </c>
      <c r="B600" s="198" t="s">
        <v>1497</v>
      </c>
      <c r="C600" s="196">
        <v>44.09</v>
      </c>
      <c r="D600" s="196">
        <v>28.66</v>
      </c>
      <c r="E600" s="197">
        <v>1.4</v>
      </c>
    </row>
    <row r="601" spans="1:5" x14ac:dyDescent="0.25">
      <c r="A601" s="221" t="s">
        <v>484</v>
      </c>
      <c r="B601" s="198" t="s">
        <v>1498</v>
      </c>
      <c r="C601" s="196">
        <v>55.11</v>
      </c>
      <c r="D601" s="196">
        <v>35.82</v>
      </c>
      <c r="E601" s="197">
        <v>1.54</v>
      </c>
    </row>
    <row r="602" spans="1:5" x14ac:dyDescent="0.25">
      <c r="A602" s="221" t="s">
        <v>510</v>
      </c>
      <c r="B602" s="198" t="s">
        <v>511</v>
      </c>
      <c r="C602" s="196">
        <v>77.16</v>
      </c>
      <c r="D602" s="196">
        <v>50.15</v>
      </c>
      <c r="E602" s="197">
        <v>2.21</v>
      </c>
    </row>
    <row r="603" spans="1:5" x14ac:dyDescent="0.25">
      <c r="A603" s="221" t="s">
        <v>512</v>
      </c>
      <c r="B603" s="198" t="s">
        <v>513</v>
      </c>
      <c r="C603" s="196">
        <v>99.21</v>
      </c>
      <c r="D603" s="196">
        <v>64.489999999999995</v>
      </c>
      <c r="E603" s="197">
        <v>4.78</v>
      </c>
    </row>
    <row r="604" spans="1:5" x14ac:dyDescent="0.25">
      <c r="A604" s="221" t="s">
        <v>514</v>
      </c>
      <c r="B604" s="198" t="s">
        <v>515</v>
      </c>
      <c r="C604" s="196">
        <v>115.75</v>
      </c>
      <c r="D604" s="196">
        <v>75.239999999999995</v>
      </c>
      <c r="E604" s="197">
        <v>5</v>
      </c>
    </row>
    <row r="605" spans="1:5" x14ac:dyDescent="0.25">
      <c r="A605" s="221" t="s">
        <v>485</v>
      </c>
      <c r="B605" s="198" t="s">
        <v>486</v>
      </c>
      <c r="C605" s="196">
        <v>19.62</v>
      </c>
      <c r="D605" s="196">
        <v>12.75</v>
      </c>
      <c r="E605" s="197">
        <v>0.32</v>
      </c>
    </row>
    <row r="606" spans="1:5" x14ac:dyDescent="0.25">
      <c r="A606" s="221" t="s">
        <v>487</v>
      </c>
      <c r="B606" s="198" t="s">
        <v>488</v>
      </c>
      <c r="C606" s="196">
        <v>19.739999999999998</v>
      </c>
      <c r="D606" s="196">
        <v>12.83</v>
      </c>
      <c r="E606" s="197">
        <v>0.32</v>
      </c>
    </row>
    <row r="607" spans="1:5" x14ac:dyDescent="0.25">
      <c r="A607" s="221" t="s">
        <v>489</v>
      </c>
      <c r="B607" s="198" t="s">
        <v>490</v>
      </c>
      <c r="C607" s="196">
        <v>19.98</v>
      </c>
      <c r="D607" s="196">
        <v>12.99</v>
      </c>
      <c r="E607" s="197">
        <v>0.38</v>
      </c>
    </row>
    <row r="608" spans="1:5" x14ac:dyDescent="0.25">
      <c r="A608" s="221" t="s">
        <v>225</v>
      </c>
      <c r="B608" s="198" t="s">
        <v>1499</v>
      </c>
      <c r="C608" s="196">
        <v>19.98</v>
      </c>
      <c r="D608" s="196">
        <v>12.99</v>
      </c>
      <c r="E608" s="197">
        <v>0.38</v>
      </c>
    </row>
    <row r="609" spans="1:5" x14ac:dyDescent="0.25">
      <c r="A609" s="221" t="s">
        <v>491</v>
      </c>
      <c r="B609" s="198" t="s">
        <v>492</v>
      </c>
      <c r="C609" s="196">
        <v>42.5</v>
      </c>
      <c r="D609" s="196">
        <v>27.63</v>
      </c>
      <c r="E609" s="197">
        <v>0.7</v>
      </c>
    </row>
    <row r="610" spans="1:5" x14ac:dyDescent="0.25">
      <c r="A610" s="221" t="s">
        <v>493</v>
      </c>
      <c r="B610" s="198" t="s">
        <v>494</v>
      </c>
      <c r="C610" s="196">
        <v>53.16</v>
      </c>
      <c r="D610" s="196">
        <v>34.549999999999997</v>
      </c>
      <c r="E610" s="197">
        <v>1.1200000000000001</v>
      </c>
    </row>
    <row r="611" spans="1:5" x14ac:dyDescent="0.25">
      <c r="A611" s="221" t="s">
        <v>495</v>
      </c>
      <c r="B611" s="198" t="s">
        <v>496</v>
      </c>
      <c r="C611" s="196">
        <v>68.819999999999993</v>
      </c>
      <c r="D611" s="196">
        <v>44.73</v>
      </c>
      <c r="E611" s="197">
        <v>2.27</v>
      </c>
    </row>
    <row r="612" spans="1:5" x14ac:dyDescent="0.25">
      <c r="A612" s="221" t="s">
        <v>312</v>
      </c>
      <c r="B612" s="198" t="s">
        <v>497</v>
      </c>
      <c r="C612" s="196">
        <v>52.91</v>
      </c>
      <c r="D612" s="196">
        <v>34.39</v>
      </c>
      <c r="E612" s="197">
        <v>1.48</v>
      </c>
    </row>
    <row r="613" spans="1:5" x14ac:dyDescent="0.25">
      <c r="A613" s="221" t="s">
        <v>313</v>
      </c>
      <c r="B613" s="198" t="s">
        <v>498</v>
      </c>
      <c r="C613" s="196">
        <v>77.16</v>
      </c>
      <c r="D613" s="196">
        <v>50.15</v>
      </c>
      <c r="E613" s="197">
        <v>3.08</v>
      </c>
    </row>
    <row r="614" spans="1:5" x14ac:dyDescent="0.25">
      <c r="A614" s="221" t="s">
        <v>314</v>
      </c>
      <c r="B614" s="198" t="s">
        <v>499</v>
      </c>
      <c r="C614" s="196">
        <v>99.21</v>
      </c>
      <c r="D614" s="196">
        <v>64.489999999999995</v>
      </c>
      <c r="E614" s="197">
        <v>3.15</v>
      </c>
    </row>
    <row r="615" spans="1:5" x14ac:dyDescent="0.25">
      <c r="A615" s="221" t="s">
        <v>315</v>
      </c>
      <c r="B615" s="198" t="s">
        <v>500</v>
      </c>
      <c r="C615" s="196">
        <v>110.2</v>
      </c>
      <c r="D615" s="196">
        <v>71.63</v>
      </c>
      <c r="E615" s="197">
        <v>4.6399999999999997</v>
      </c>
    </row>
    <row r="616" spans="1:5" x14ac:dyDescent="0.25">
      <c r="A616" s="221" t="s">
        <v>316</v>
      </c>
      <c r="B616" s="198" t="s">
        <v>501</v>
      </c>
      <c r="C616" s="196">
        <v>125.11</v>
      </c>
      <c r="D616" s="196">
        <v>81.319999999999993</v>
      </c>
      <c r="E616" s="197">
        <v>5</v>
      </c>
    </row>
    <row r="617" spans="1:5" x14ac:dyDescent="0.25">
      <c r="A617" s="221" t="s">
        <v>317</v>
      </c>
      <c r="B617" s="198" t="s">
        <v>502</v>
      </c>
      <c r="C617" s="196">
        <v>125.11</v>
      </c>
      <c r="D617" s="196">
        <v>81.319999999999993</v>
      </c>
      <c r="E617" s="197">
        <v>5</v>
      </c>
    </row>
    <row r="618" spans="1:5" x14ac:dyDescent="0.25">
      <c r="A618" s="221" t="s">
        <v>325</v>
      </c>
      <c r="B618" s="198" t="s">
        <v>776</v>
      </c>
      <c r="C618" s="196">
        <v>254.94</v>
      </c>
      <c r="D618" s="196">
        <v>165.71</v>
      </c>
      <c r="E618" s="197">
        <v>1.21</v>
      </c>
    </row>
    <row r="619" spans="1:5" x14ac:dyDescent="0.25">
      <c r="A619" s="221" t="s">
        <v>633</v>
      </c>
      <c r="B619" s="198" t="s">
        <v>634</v>
      </c>
      <c r="C619" s="196">
        <v>37.840000000000003</v>
      </c>
      <c r="D619" s="196">
        <v>24.6</v>
      </c>
      <c r="E619" s="197">
        <v>0.56999999999999995</v>
      </c>
    </row>
    <row r="620" spans="1:5" x14ac:dyDescent="0.25">
      <c r="A620" s="221" t="s">
        <v>777</v>
      </c>
      <c r="B620" s="198" t="s">
        <v>778</v>
      </c>
      <c r="C620" s="196">
        <v>46.45</v>
      </c>
      <c r="D620" s="196">
        <v>30.19</v>
      </c>
      <c r="E620" s="197">
        <v>1.18</v>
      </c>
    </row>
    <row r="621" spans="1:5" x14ac:dyDescent="0.25">
      <c r="A621" s="221" t="s">
        <v>779</v>
      </c>
      <c r="B621" s="198" t="s">
        <v>780</v>
      </c>
      <c r="C621" s="196">
        <v>44.69</v>
      </c>
      <c r="D621" s="196">
        <v>29.05</v>
      </c>
      <c r="E621" s="197">
        <v>0</v>
      </c>
    </row>
    <row r="622" spans="1:5" x14ac:dyDescent="0.25">
      <c r="A622" s="221" t="s">
        <v>781</v>
      </c>
      <c r="B622" s="198" t="s">
        <v>782</v>
      </c>
      <c r="C622" s="196">
        <v>45.84</v>
      </c>
      <c r="D622" s="196">
        <v>29.8</v>
      </c>
      <c r="E622" s="197">
        <v>3</v>
      </c>
    </row>
    <row r="623" spans="1:5" x14ac:dyDescent="0.25">
      <c r="A623" s="221" t="s">
        <v>635</v>
      </c>
      <c r="B623" s="198" t="s">
        <v>636</v>
      </c>
      <c r="C623" s="196">
        <v>12.59</v>
      </c>
      <c r="D623" s="196">
        <v>8.18</v>
      </c>
      <c r="E623" s="197">
        <v>10</v>
      </c>
    </row>
    <row r="624" spans="1:5" x14ac:dyDescent="0.25">
      <c r="A624" s="221" t="s">
        <v>265</v>
      </c>
      <c r="B624" s="198" t="s">
        <v>637</v>
      </c>
      <c r="C624" s="196">
        <v>94.59</v>
      </c>
      <c r="D624" s="196">
        <v>61.48</v>
      </c>
      <c r="E624" s="197">
        <v>10</v>
      </c>
    </row>
    <row r="625" spans="1:5" x14ac:dyDescent="0.25">
      <c r="A625" s="221" t="s">
        <v>783</v>
      </c>
      <c r="B625" s="198" t="s">
        <v>1500</v>
      </c>
      <c r="C625" s="196">
        <v>24.36</v>
      </c>
      <c r="D625" s="196">
        <v>15.83</v>
      </c>
      <c r="E625" s="197">
        <v>5</v>
      </c>
    </row>
    <row r="626" spans="1:5" x14ac:dyDescent="0.25">
      <c r="A626" s="221" t="s">
        <v>784</v>
      </c>
      <c r="B626" s="198" t="s">
        <v>1501</v>
      </c>
      <c r="C626" s="196">
        <v>48.71</v>
      </c>
      <c r="D626" s="196">
        <v>31.66</v>
      </c>
      <c r="E626" s="197">
        <v>7</v>
      </c>
    </row>
    <row r="627" spans="1:5" x14ac:dyDescent="0.25">
      <c r="A627" s="221" t="s">
        <v>638</v>
      </c>
      <c r="B627" s="198" t="s">
        <v>1502</v>
      </c>
      <c r="C627" s="196">
        <v>97.43</v>
      </c>
      <c r="D627" s="196">
        <v>63.33</v>
      </c>
      <c r="E627" s="197">
        <v>27</v>
      </c>
    </row>
    <row r="628" spans="1:5" x14ac:dyDescent="0.25">
      <c r="A628" s="221" t="s">
        <v>267</v>
      </c>
      <c r="B628" s="198" t="s">
        <v>639</v>
      </c>
      <c r="C628" s="196">
        <v>269.58</v>
      </c>
      <c r="D628" s="196">
        <v>175.23</v>
      </c>
      <c r="E628" s="197">
        <v>27</v>
      </c>
    </row>
    <row r="629" spans="1:5" x14ac:dyDescent="0.25">
      <c r="A629" s="221" t="s">
        <v>640</v>
      </c>
      <c r="B629" s="198" t="s">
        <v>1503</v>
      </c>
      <c r="C629" s="196">
        <v>277.67</v>
      </c>
      <c r="D629" s="196">
        <v>180.49</v>
      </c>
      <c r="E629" s="197">
        <v>18</v>
      </c>
    </row>
    <row r="630" spans="1:5" x14ac:dyDescent="0.25">
      <c r="A630" s="221" t="s">
        <v>268</v>
      </c>
      <c r="B630" s="198" t="s">
        <v>641</v>
      </c>
      <c r="C630" s="196">
        <v>193.19</v>
      </c>
      <c r="D630" s="196">
        <v>125.57</v>
      </c>
      <c r="E630" s="197">
        <v>18</v>
      </c>
    </row>
    <row r="631" spans="1:5" x14ac:dyDescent="0.25">
      <c r="A631" s="221" t="s">
        <v>785</v>
      </c>
      <c r="B631" s="198" t="s">
        <v>1504</v>
      </c>
      <c r="C631" s="196">
        <v>49.94</v>
      </c>
      <c r="D631" s="196">
        <v>32.46</v>
      </c>
      <c r="E631" s="197">
        <v>10</v>
      </c>
    </row>
    <row r="632" spans="1:5" x14ac:dyDescent="0.25">
      <c r="A632" s="221" t="s">
        <v>786</v>
      </c>
      <c r="B632" s="198" t="s">
        <v>1505</v>
      </c>
      <c r="C632" s="196">
        <v>99.88</v>
      </c>
      <c r="D632" s="196">
        <v>64.92</v>
      </c>
      <c r="E632" s="197">
        <v>7</v>
      </c>
    </row>
    <row r="633" spans="1:5" x14ac:dyDescent="0.25">
      <c r="A633" s="221" t="s">
        <v>642</v>
      </c>
      <c r="B633" s="198" t="s">
        <v>1506</v>
      </c>
      <c r="C633" s="196">
        <v>198.99</v>
      </c>
      <c r="D633" s="196">
        <v>129.34</v>
      </c>
      <c r="E633" s="197">
        <v>50</v>
      </c>
    </row>
    <row r="634" spans="1:5" x14ac:dyDescent="0.25">
      <c r="A634" s="221" t="s">
        <v>269</v>
      </c>
      <c r="B634" s="198" t="s">
        <v>643</v>
      </c>
      <c r="C634" s="196">
        <v>489.94</v>
      </c>
      <c r="D634" s="196">
        <v>318.45999999999998</v>
      </c>
      <c r="E634" s="197">
        <v>50</v>
      </c>
    </row>
    <row r="635" spans="1:5" x14ac:dyDescent="0.25">
      <c r="A635" s="221" t="s">
        <v>644</v>
      </c>
      <c r="B635" s="198" t="s">
        <v>1507</v>
      </c>
      <c r="C635" s="196">
        <v>504.64</v>
      </c>
      <c r="D635" s="196">
        <v>328.02</v>
      </c>
      <c r="E635" s="197">
        <v>26</v>
      </c>
    </row>
    <row r="636" spans="1:5" x14ac:dyDescent="0.25">
      <c r="A636" s="221" t="s">
        <v>645</v>
      </c>
      <c r="B636" s="198" t="s">
        <v>1508</v>
      </c>
      <c r="C636" s="196">
        <v>255.47</v>
      </c>
      <c r="D636" s="196">
        <v>166.06</v>
      </c>
      <c r="E636" s="197">
        <v>26</v>
      </c>
    </row>
    <row r="637" spans="1:5" x14ac:dyDescent="0.25">
      <c r="A637" s="221" t="s">
        <v>787</v>
      </c>
      <c r="B637" s="198" t="s">
        <v>1509</v>
      </c>
      <c r="C637" s="196">
        <v>65.78</v>
      </c>
      <c r="D637" s="196">
        <v>42.76</v>
      </c>
      <c r="E637" s="197">
        <v>15</v>
      </c>
    </row>
    <row r="638" spans="1:5" x14ac:dyDescent="0.25">
      <c r="A638" s="221" t="s">
        <v>788</v>
      </c>
      <c r="B638" s="198" t="s">
        <v>1510</v>
      </c>
      <c r="C638" s="196">
        <v>131.57</v>
      </c>
      <c r="D638" s="196">
        <v>85.52</v>
      </c>
      <c r="E638" s="197">
        <v>100</v>
      </c>
    </row>
    <row r="639" spans="1:5" x14ac:dyDescent="0.25">
      <c r="A639" s="221" t="s">
        <v>646</v>
      </c>
      <c r="B639" s="198" t="s">
        <v>1511</v>
      </c>
      <c r="C639" s="196">
        <v>263.13</v>
      </c>
      <c r="D639" s="196">
        <v>171.03</v>
      </c>
      <c r="E639" s="197">
        <v>71</v>
      </c>
    </row>
    <row r="640" spans="1:5" x14ac:dyDescent="0.25">
      <c r="A640" s="221" t="s">
        <v>647</v>
      </c>
      <c r="B640" s="198" t="s">
        <v>1512</v>
      </c>
      <c r="C640" s="196">
        <v>671.47</v>
      </c>
      <c r="D640" s="196">
        <v>436.46</v>
      </c>
      <c r="E640" s="197">
        <v>71</v>
      </c>
    </row>
    <row r="641" spans="1:5" x14ac:dyDescent="0.25">
      <c r="A641" s="221" t="s">
        <v>648</v>
      </c>
      <c r="B641" s="198" t="s">
        <v>1513</v>
      </c>
      <c r="C641" s="196">
        <v>691.61</v>
      </c>
      <c r="D641" s="196">
        <v>449.55</v>
      </c>
      <c r="E641" s="197">
        <v>166</v>
      </c>
    </row>
    <row r="642" spans="1:5" x14ac:dyDescent="0.25">
      <c r="A642" s="221" t="s">
        <v>649</v>
      </c>
      <c r="B642" s="198" t="s">
        <v>1514</v>
      </c>
      <c r="C642" s="196">
        <v>1109.94</v>
      </c>
      <c r="D642" s="196">
        <v>721.46</v>
      </c>
      <c r="E642" s="197">
        <v>1.1200000000000001</v>
      </c>
    </row>
    <row r="643" spans="1:5" x14ac:dyDescent="0.25">
      <c r="A643" s="221" t="s">
        <v>789</v>
      </c>
      <c r="B643" s="198" t="s">
        <v>1515</v>
      </c>
      <c r="C643" s="196">
        <v>571.62</v>
      </c>
      <c r="D643" s="196">
        <v>371.55</v>
      </c>
      <c r="E643" s="197">
        <v>0</v>
      </c>
    </row>
    <row r="644" spans="1:5" x14ac:dyDescent="0.25">
      <c r="A644" s="221" t="s">
        <v>790</v>
      </c>
      <c r="B644" s="198" t="s">
        <v>1551</v>
      </c>
      <c r="C644" s="196">
        <v>992.24</v>
      </c>
      <c r="D644" s="196">
        <v>644.96</v>
      </c>
      <c r="E644" s="197">
        <v>23</v>
      </c>
    </row>
    <row r="645" spans="1:5" x14ac:dyDescent="0.25">
      <c r="A645" s="221" t="s">
        <v>326</v>
      </c>
      <c r="B645" s="198" t="s">
        <v>791</v>
      </c>
      <c r="C645" s="196">
        <v>306.58999999999997</v>
      </c>
      <c r="D645" s="196">
        <v>199.28</v>
      </c>
      <c r="E645" s="197">
        <v>7</v>
      </c>
    </row>
    <row r="646" spans="1:5" x14ac:dyDescent="0.25">
      <c r="A646" s="221" t="s">
        <v>650</v>
      </c>
      <c r="B646" s="198" t="s">
        <v>651</v>
      </c>
      <c r="C646" s="196">
        <v>44.58</v>
      </c>
      <c r="D646" s="196">
        <v>28.98</v>
      </c>
      <c r="E646" s="197">
        <v>0.15</v>
      </c>
    </row>
    <row r="647" spans="1:5" s="1" customFormat="1" x14ac:dyDescent="0.25">
      <c r="A647" s="221" t="s">
        <v>792</v>
      </c>
      <c r="B647" s="198" t="s">
        <v>1552</v>
      </c>
      <c r="C647" s="196">
        <v>49.95</v>
      </c>
      <c r="D647" s="196">
        <v>32.47</v>
      </c>
      <c r="E647" s="197">
        <v>2</v>
      </c>
    </row>
    <row r="648" spans="1:5" s="1" customFormat="1" x14ac:dyDescent="0.25">
      <c r="A648" s="221" t="s">
        <v>793</v>
      </c>
      <c r="B648" s="198" t="s">
        <v>1553</v>
      </c>
      <c r="C648" s="196">
        <v>58.95</v>
      </c>
      <c r="D648" s="196">
        <v>38.32</v>
      </c>
      <c r="E648" s="197">
        <v>1.58</v>
      </c>
    </row>
    <row r="649" spans="1:5" s="1" customFormat="1" x14ac:dyDescent="0.25">
      <c r="A649" s="221" t="s">
        <v>652</v>
      </c>
      <c r="B649" s="198" t="s">
        <v>653</v>
      </c>
      <c r="C649" s="196">
        <v>19.600000000000001</v>
      </c>
      <c r="D649" s="196">
        <v>12.74</v>
      </c>
      <c r="E649" s="197">
        <v>0.16</v>
      </c>
    </row>
    <row r="650" spans="1:5" s="1" customFormat="1" x14ac:dyDescent="0.25">
      <c r="A650" s="221" t="s">
        <v>794</v>
      </c>
      <c r="B650" s="198" t="s">
        <v>795</v>
      </c>
      <c r="C650" s="196">
        <v>52.65</v>
      </c>
      <c r="D650" s="196">
        <v>34.22</v>
      </c>
      <c r="E650" s="197">
        <v>1.96</v>
      </c>
    </row>
    <row r="651" spans="1:5" s="1" customFormat="1" x14ac:dyDescent="0.25">
      <c r="A651" s="221" t="s">
        <v>796</v>
      </c>
      <c r="B651" s="198" t="s">
        <v>797</v>
      </c>
      <c r="C651" s="196">
        <v>55.98</v>
      </c>
      <c r="D651" s="196">
        <v>36.39</v>
      </c>
      <c r="E651" s="197">
        <v>57</v>
      </c>
    </row>
    <row r="652" spans="1:5" s="1" customFormat="1" x14ac:dyDescent="0.25">
      <c r="A652" s="221" t="s">
        <v>327</v>
      </c>
      <c r="B652" s="198" t="s">
        <v>798</v>
      </c>
      <c r="C652" s="196">
        <v>669.47</v>
      </c>
      <c r="D652" s="196">
        <v>435.16</v>
      </c>
      <c r="E652" s="197">
        <v>0</v>
      </c>
    </row>
    <row r="653" spans="1:5" s="1" customFormat="1" x14ac:dyDescent="0.25">
      <c r="A653" s="221" t="s">
        <v>654</v>
      </c>
      <c r="B653" s="198" t="s">
        <v>655</v>
      </c>
      <c r="C653" s="196">
        <v>8.09</v>
      </c>
      <c r="D653" s="196">
        <v>5.26</v>
      </c>
      <c r="E653" s="197">
        <v>0.18</v>
      </c>
    </row>
    <row r="654" spans="1:5" s="1" customFormat="1" x14ac:dyDescent="0.25">
      <c r="A654" s="221" t="s">
        <v>270</v>
      </c>
      <c r="B654" s="198" t="s">
        <v>656</v>
      </c>
      <c r="C654" s="196">
        <v>8.58</v>
      </c>
      <c r="D654" s="196">
        <v>5.58</v>
      </c>
      <c r="E654" s="197">
        <v>0.35</v>
      </c>
    </row>
    <row r="655" spans="1:5" s="1" customFormat="1" x14ac:dyDescent="0.25">
      <c r="A655" s="221" t="s">
        <v>272</v>
      </c>
      <c r="B655" s="198" t="s">
        <v>657</v>
      </c>
      <c r="C655" s="196">
        <v>18.600000000000001</v>
      </c>
      <c r="D655" s="196">
        <v>12.09</v>
      </c>
      <c r="E655" s="197">
        <v>0.54</v>
      </c>
    </row>
    <row r="656" spans="1:5" s="1" customFormat="1" x14ac:dyDescent="0.25">
      <c r="A656" s="221" t="s">
        <v>658</v>
      </c>
      <c r="B656" s="198" t="s">
        <v>659</v>
      </c>
      <c r="C656" s="196">
        <v>22.7</v>
      </c>
      <c r="D656" s="196">
        <v>14.76</v>
      </c>
      <c r="E656" s="197">
        <v>0.35</v>
      </c>
    </row>
    <row r="657" spans="1:5" s="1" customFormat="1" x14ac:dyDescent="0.25">
      <c r="A657" s="221" t="s">
        <v>271</v>
      </c>
      <c r="B657" s="198" t="s">
        <v>660</v>
      </c>
      <c r="C657" s="196">
        <v>17.34</v>
      </c>
      <c r="D657" s="196">
        <v>11.27</v>
      </c>
      <c r="E657" s="197">
        <v>0.18</v>
      </c>
    </row>
    <row r="658" spans="1:5" s="1" customFormat="1" x14ac:dyDescent="0.25">
      <c r="A658" s="221" t="s">
        <v>661</v>
      </c>
      <c r="B658" s="198" t="s">
        <v>662</v>
      </c>
      <c r="C658" s="196">
        <v>9.74</v>
      </c>
      <c r="D658" s="196">
        <v>6.33</v>
      </c>
      <c r="E658" s="197">
        <v>0.33</v>
      </c>
    </row>
    <row r="659" spans="1:5" s="1" customFormat="1" x14ac:dyDescent="0.25">
      <c r="A659" s="221" t="s">
        <v>663</v>
      </c>
      <c r="B659" s="198" t="s">
        <v>664</v>
      </c>
      <c r="C659" s="196">
        <v>20.74</v>
      </c>
      <c r="D659" s="196">
        <v>13.48</v>
      </c>
      <c r="E659" s="197">
        <v>0.28000000000000003</v>
      </c>
    </row>
    <row r="660" spans="1:5" s="1" customFormat="1" x14ac:dyDescent="0.25">
      <c r="A660" s="221" t="s">
        <v>665</v>
      </c>
      <c r="B660" s="198" t="s">
        <v>666</v>
      </c>
      <c r="C660" s="196">
        <v>14.86</v>
      </c>
      <c r="D660" s="196">
        <v>9.66</v>
      </c>
      <c r="E660" s="197">
        <v>0.38</v>
      </c>
    </row>
    <row r="661" spans="1:5" s="1" customFormat="1" x14ac:dyDescent="0.25">
      <c r="A661" s="221" t="s">
        <v>275</v>
      </c>
      <c r="B661" s="198" t="s">
        <v>667</v>
      </c>
      <c r="C661" s="196">
        <v>14.65</v>
      </c>
      <c r="D661" s="196">
        <v>9.52</v>
      </c>
      <c r="E661" s="197">
        <v>0.83</v>
      </c>
    </row>
    <row r="662" spans="1:5" s="1" customFormat="1" x14ac:dyDescent="0.25">
      <c r="A662" s="221" t="s">
        <v>276</v>
      </c>
      <c r="B662" s="198" t="s">
        <v>668</v>
      </c>
      <c r="C662" s="196">
        <v>26.58</v>
      </c>
      <c r="D662" s="196">
        <v>17.28</v>
      </c>
      <c r="E662" s="197">
        <v>1.38</v>
      </c>
    </row>
    <row r="663" spans="1:5" s="1" customFormat="1" x14ac:dyDescent="0.25">
      <c r="A663" s="221" t="s">
        <v>669</v>
      </c>
      <c r="B663" s="198" t="s">
        <v>670</v>
      </c>
      <c r="C663" s="196">
        <v>34.54</v>
      </c>
      <c r="D663" s="196">
        <v>22.45</v>
      </c>
      <c r="E663" s="197">
        <v>0.65</v>
      </c>
    </row>
    <row r="664" spans="1:5" s="1" customFormat="1" x14ac:dyDescent="0.25">
      <c r="A664" s="221" t="s">
        <v>671</v>
      </c>
      <c r="B664" s="198" t="s">
        <v>672</v>
      </c>
      <c r="C664" s="196">
        <v>26.86</v>
      </c>
      <c r="D664" s="196">
        <v>17.46</v>
      </c>
      <c r="E664" s="197">
        <v>0.61</v>
      </c>
    </row>
    <row r="665" spans="1:5" s="1" customFormat="1" x14ac:dyDescent="0.25">
      <c r="A665" s="221" t="s">
        <v>673</v>
      </c>
      <c r="B665" s="198" t="s">
        <v>674</v>
      </c>
      <c r="C665" s="196">
        <v>22.16</v>
      </c>
      <c r="D665" s="196">
        <v>14.4</v>
      </c>
      <c r="E665" s="197">
        <v>1.1100000000000001</v>
      </c>
    </row>
    <row r="666" spans="1:5" s="1" customFormat="1" x14ac:dyDescent="0.25">
      <c r="A666" s="221" t="s">
        <v>675</v>
      </c>
      <c r="B666" s="198" t="s">
        <v>672</v>
      </c>
      <c r="C666" s="196">
        <v>34.619999999999997</v>
      </c>
      <c r="D666" s="196">
        <v>22.5</v>
      </c>
      <c r="E666" s="197">
        <v>1.18</v>
      </c>
    </row>
    <row r="667" spans="1:5" s="1" customFormat="1" x14ac:dyDescent="0.25">
      <c r="A667" s="221" t="s">
        <v>676</v>
      </c>
      <c r="B667" s="198" t="s">
        <v>677</v>
      </c>
      <c r="C667" s="196">
        <v>35.700000000000003</v>
      </c>
      <c r="D667" s="196">
        <v>23.21</v>
      </c>
      <c r="E667" s="197">
        <v>0.34</v>
      </c>
    </row>
    <row r="668" spans="1:5" s="1" customFormat="1" x14ac:dyDescent="0.25">
      <c r="A668" s="221" t="s">
        <v>277</v>
      </c>
      <c r="B668" s="198" t="s">
        <v>678</v>
      </c>
      <c r="C668" s="196">
        <v>14.86</v>
      </c>
      <c r="D668" s="196">
        <v>9.66</v>
      </c>
      <c r="E668" s="197">
        <v>0.26</v>
      </c>
    </row>
    <row r="669" spans="1:5" s="1" customFormat="1" x14ac:dyDescent="0.25">
      <c r="A669" s="221" t="s">
        <v>679</v>
      </c>
      <c r="B669" s="198" t="s">
        <v>680</v>
      </c>
      <c r="C669" s="196">
        <v>27.26</v>
      </c>
      <c r="D669" s="196">
        <v>17.72</v>
      </c>
      <c r="E669" s="197">
        <v>0.26</v>
      </c>
    </row>
    <row r="670" spans="1:5" s="1" customFormat="1" x14ac:dyDescent="0.25">
      <c r="A670" s="221" t="s">
        <v>681</v>
      </c>
      <c r="B670" s="198" t="s">
        <v>682</v>
      </c>
      <c r="C670" s="196">
        <v>10.92</v>
      </c>
      <c r="D670" s="196">
        <v>7.1</v>
      </c>
      <c r="E670" s="197">
        <v>0.57999999999999996</v>
      </c>
    </row>
    <row r="671" spans="1:5" s="1" customFormat="1" x14ac:dyDescent="0.25">
      <c r="A671" s="221" t="s">
        <v>683</v>
      </c>
      <c r="B671" s="198" t="s">
        <v>684</v>
      </c>
      <c r="C671" s="196">
        <v>21.27</v>
      </c>
      <c r="D671" s="196">
        <v>13.83</v>
      </c>
      <c r="E671" s="197">
        <v>0.81</v>
      </c>
    </row>
    <row r="672" spans="1:5" s="1" customFormat="1" x14ac:dyDescent="0.25">
      <c r="A672" s="221" t="s">
        <v>685</v>
      </c>
      <c r="B672" s="198" t="s">
        <v>686</v>
      </c>
      <c r="C672" s="196">
        <v>27.98</v>
      </c>
      <c r="D672" s="196">
        <v>18.190000000000001</v>
      </c>
      <c r="E672" s="197">
        <v>0.48</v>
      </c>
    </row>
    <row r="673" spans="1:5" s="1" customFormat="1" x14ac:dyDescent="0.25">
      <c r="A673" s="221" t="s">
        <v>687</v>
      </c>
      <c r="B673" s="198" t="s">
        <v>688</v>
      </c>
      <c r="C673" s="196">
        <v>20.87</v>
      </c>
      <c r="D673" s="196">
        <v>13.57</v>
      </c>
      <c r="E673" s="197">
        <v>0.83</v>
      </c>
    </row>
    <row r="674" spans="1:5" s="1" customFormat="1" x14ac:dyDescent="0.25">
      <c r="A674" s="221" t="s">
        <v>689</v>
      </c>
      <c r="B674" s="198" t="s">
        <v>690</v>
      </c>
      <c r="C674" s="196">
        <v>28.32</v>
      </c>
      <c r="D674" s="196">
        <v>18.41</v>
      </c>
      <c r="E674" s="197">
        <v>0.13</v>
      </c>
    </row>
    <row r="675" spans="1:5" s="1" customFormat="1" x14ac:dyDescent="0.25">
      <c r="A675" s="221" t="s">
        <v>691</v>
      </c>
      <c r="B675" s="198" t="s">
        <v>692</v>
      </c>
      <c r="C675" s="196">
        <v>14.41</v>
      </c>
      <c r="D675" s="196">
        <v>9.3699999999999992</v>
      </c>
      <c r="E675" s="197">
        <v>0.28999999999999998</v>
      </c>
    </row>
    <row r="676" spans="1:5" s="1" customFormat="1" x14ac:dyDescent="0.25">
      <c r="A676" s="221" t="s">
        <v>693</v>
      </c>
      <c r="B676" s="198" t="s">
        <v>692</v>
      </c>
      <c r="C676" s="196">
        <v>16.52</v>
      </c>
      <c r="D676" s="196">
        <v>10.74</v>
      </c>
      <c r="E676" s="197">
        <v>0.5</v>
      </c>
    </row>
    <row r="677" spans="1:5" s="1" customFormat="1" x14ac:dyDescent="0.25">
      <c r="A677" s="221" t="s">
        <v>694</v>
      </c>
      <c r="B677" s="198" t="s">
        <v>692</v>
      </c>
      <c r="C677" s="196">
        <v>20.399999999999999</v>
      </c>
      <c r="D677" s="196">
        <v>13.26</v>
      </c>
      <c r="E677" s="197">
        <v>0.156</v>
      </c>
    </row>
    <row r="678" spans="1:5" s="1" customFormat="1" x14ac:dyDescent="0.25">
      <c r="A678" s="221" t="s">
        <v>695</v>
      </c>
      <c r="B678" s="198" t="s">
        <v>696</v>
      </c>
      <c r="C678" s="196">
        <v>18.3</v>
      </c>
      <c r="D678" s="196">
        <v>11.9</v>
      </c>
      <c r="E678" s="197">
        <v>0.313</v>
      </c>
    </row>
    <row r="679" spans="1:5" s="1" customFormat="1" x14ac:dyDescent="0.25">
      <c r="A679" s="221" t="s">
        <v>697</v>
      </c>
      <c r="B679" s="198" t="s">
        <v>698</v>
      </c>
      <c r="C679" s="196">
        <v>35.979999999999997</v>
      </c>
      <c r="D679" s="196">
        <v>23.39</v>
      </c>
      <c r="E679" s="197">
        <v>0.59399999999999997</v>
      </c>
    </row>
    <row r="680" spans="1:5" s="1" customFormat="1" x14ac:dyDescent="0.25">
      <c r="A680" s="221" t="s">
        <v>699</v>
      </c>
      <c r="B680" s="198" t="s">
        <v>700</v>
      </c>
      <c r="C680" s="196">
        <v>48.32</v>
      </c>
      <c r="D680" s="196">
        <v>31.41</v>
      </c>
      <c r="E680" s="197">
        <v>0.35</v>
      </c>
    </row>
    <row r="681" spans="1:5" s="1" customFormat="1" x14ac:dyDescent="0.25">
      <c r="A681" s="221" t="s">
        <v>701</v>
      </c>
      <c r="B681" s="198" t="s">
        <v>702</v>
      </c>
      <c r="C681" s="196">
        <v>20.68</v>
      </c>
      <c r="D681" s="196">
        <v>13.44</v>
      </c>
      <c r="E681" s="197">
        <v>0.79400000000000004</v>
      </c>
    </row>
    <row r="682" spans="1:5" s="1" customFormat="1" x14ac:dyDescent="0.25">
      <c r="A682" s="221" t="s">
        <v>703</v>
      </c>
      <c r="B682" s="198" t="s">
        <v>702</v>
      </c>
      <c r="C682" s="196">
        <v>41.34</v>
      </c>
      <c r="D682" s="196">
        <v>26.87</v>
      </c>
      <c r="E682" s="197">
        <v>1.288</v>
      </c>
    </row>
    <row r="683" spans="1:5" s="1" customFormat="1" x14ac:dyDescent="0.25">
      <c r="A683" s="221" t="s">
        <v>704</v>
      </c>
      <c r="B683" s="198" t="s">
        <v>702</v>
      </c>
      <c r="C683" s="196">
        <v>55.76</v>
      </c>
      <c r="D683" s="196">
        <v>36.24</v>
      </c>
      <c r="E683" s="197">
        <v>0.45</v>
      </c>
    </row>
    <row r="684" spans="1:5" s="1" customFormat="1" x14ac:dyDescent="0.25">
      <c r="A684" s="221" t="s">
        <v>705</v>
      </c>
      <c r="B684" s="198" t="s">
        <v>706</v>
      </c>
      <c r="C684" s="196">
        <v>20.64</v>
      </c>
      <c r="D684" s="196">
        <v>13.42</v>
      </c>
      <c r="E684" s="197">
        <v>0.5</v>
      </c>
    </row>
    <row r="685" spans="1:5" s="1" customFormat="1" x14ac:dyDescent="0.25">
      <c r="A685" s="221" t="s">
        <v>707</v>
      </c>
      <c r="B685" s="198" t="s">
        <v>1516</v>
      </c>
      <c r="C685" s="196">
        <v>19.48</v>
      </c>
      <c r="D685" s="196">
        <v>12.66</v>
      </c>
      <c r="E685" s="197">
        <v>0.81</v>
      </c>
    </row>
    <row r="686" spans="1:5" s="1" customFormat="1" x14ac:dyDescent="0.25">
      <c r="A686" s="221" t="s">
        <v>708</v>
      </c>
      <c r="B686" s="198" t="s">
        <v>706</v>
      </c>
      <c r="C686" s="196">
        <v>39.92</v>
      </c>
      <c r="D686" s="196">
        <v>25.95</v>
      </c>
      <c r="E686" s="197">
        <v>1.63</v>
      </c>
    </row>
    <row r="687" spans="1:5" s="1" customFormat="1" x14ac:dyDescent="0.25">
      <c r="A687" s="221" t="s">
        <v>709</v>
      </c>
      <c r="B687" s="198" t="s">
        <v>706</v>
      </c>
      <c r="C687" s="196">
        <v>49.56</v>
      </c>
      <c r="D687" s="196">
        <v>32.21</v>
      </c>
      <c r="E687" s="197">
        <v>0.47</v>
      </c>
    </row>
    <row r="688" spans="1:5" s="1" customFormat="1" x14ac:dyDescent="0.25">
      <c r="A688" s="221" t="s">
        <v>710</v>
      </c>
      <c r="B688" s="198" t="s">
        <v>711</v>
      </c>
      <c r="C688" s="196">
        <v>18.760000000000002</v>
      </c>
      <c r="D688" s="196">
        <v>12.19</v>
      </c>
      <c r="E688" s="197">
        <v>1</v>
      </c>
    </row>
    <row r="689" spans="1:5" s="1" customFormat="1" x14ac:dyDescent="0.25">
      <c r="A689" s="221" t="s">
        <v>712</v>
      </c>
      <c r="B689" s="198" t="s">
        <v>711</v>
      </c>
      <c r="C689" s="196">
        <v>30.48</v>
      </c>
      <c r="D689" s="196">
        <v>19.809999999999999</v>
      </c>
      <c r="E689" s="197">
        <v>1.5</v>
      </c>
    </row>
    <row r="690" spans="1:5" s="1" customFormat="1" x14ac:dyDescent="0.25">
      <c r="A690" s="221" t="s">
        <v>713</v>
      </c>
      <c r="B690" s="198" t="s">
        <v>711</v>
      </c>
      <c r="C690" s="196">
        <v>41.84</v>
      </c>
      <c r="D690" s="196">
        <v>27.2</v>
      </c>
      <c r="E690" s="197">
        <v>0.02</v>
      </c>
    </row>
    <row r="691" spans="1:5" s="1" customFormat="1" x14ac:dyDescent="0.25">
      <c r="A691" s="221" t="s">
        <v>714</v>
      </c>
      <c r="B691" s="198" t="s">
        <v>715</v>
      </c>
      <c r="C691" s="196">
        <v>1.95</v>
      </c>
      <c r="D691" s="196">
        <v>1.27</v>
      </c>
      <c r="E691" s="197">
        <v>0.03</v>
      </c>
    </row>
    <row r="692" spans="1:5" s="1" customFormat="1" x14ac:dyDescent="0.25">
      <c r="A692" s="221" t="s">
        <v>716</v>
      </c>
      <c r="B692" s="198" t="s">
        <v>715</v>
      </c>
      <c r="C692" s="196">
        <v>3.45</v>
      </c>
      <c r="D692" s="196">
        <v>2.2400000000000002</v>
      </c>
      <c r="E692" s="197">
        <v>0</v>
      </c>
    </row>
    <row r="693" spans="1:5" s="1" customFormat="1" x14ac:dyDescent="0.25">
      <c r="A693" s="221" t="s">
        <v>717</v>
      </c>
      <c r="B693" s="198" t="s">
        <v>715</v>
      </c>
      <c r="C693" s="196">
        <v>4.95</v>
      </c>
      <c r="D693" s="196">
        <v>3.22</v>
      </c>
      <c r="E693" s="197">
        <v>0.375</v>
      </c>
    </row>
    <row r="694" spans="1:5" s="1" customFormat="1" x14ac:dyDescent="0.25">
      <c r="A694" s="221" t="s">
        <v>718</v>
      </c>
      <c r="B694" s="198" t="s">
        <v>719</v>
      </c>
      <c r="C694" s="196">
        <v>27.49</v>
      </c>
      <c r="D694" s="196">
        <v>17.87</v>
      </c>
      <c r="E694" s="197">
        <v>0</v>
      </c>
    </row>
    <row r="695" spans="1:5" s="1" customFormat="1" x14ac:dyDescent="0.25">
      <c r="A695" s="221" t="s">
        <v>720</v>
      </c>
      <c r="B695" s="198" t="s">
        <v>721</v>
      </c>
      <c r="C695" s="196">
        <v>1.95</v>
      </c>
      <c r="D695" s="196">
        <v>1.27</v>
      </c>
      <c r="E695" s="197">
        <v>0</v>
      </c>
    </row>
    <row r="696" spans="1:5" s="1" customFormat="1" x14ac:dyDescent="0.25">
      <c r="A696" s="221" t="s">
        <v>799</v>
      </c>
      <c r="B696" s="198" t="s">
        <v>800</v>
      </c>
      <c r="C696" s="196">
        <v>5.95</v>
      </c>
      <c r="D696" s="196">
        <v>3.87</v>
      </c>
      <c r="E696" s="197">
        <v>0.25</v>
      </c>
    </row>
    <row r="697" spans="1:5" s="1" customFormat="1" x14ac:dyDescent="0.25">
      <c r="A697" s="221" t="s">
        <v>722</v>
      </c>
      <c r="B697" s="198" t="s">
        <v>721</v>
      </c>
      <c r="C697" s="196">
        <v>1.95</v>
      </c>
      <c r="D697" s="196">
        <v>1.27</v>
      </c>
      <c r="E697" s="197">
        <v>0.04</v>
      </c>
    </row>
    <row r="698" spans="1:5" s="1" customFormat="1" x14ac:dyDescent="0.25">
      <c r="A698" s="221" t="s">
        <v>801</v>
      </c>
      <c r="B698" s="198" t="s">
        <v>802</v>
      </c>
      <c r="C698" s="196">
        <v>6.95</v>
      </c>
      <c r="D698" s="196">
        <v>4.5199999999999996</v>
      </c>
      <c r="E698" s="197">
        <v>0</v>
      </c>
    </row>
    <row r="699" spans="1:5" s="1" customFormat="1" x14ac:dyDescent="0.25">
      <c r="A699" s="221" t="s">
        <v>723</v>
      </c>
      <c r="B699" s="198" t="s">
        <v>721</v>
      </c>
      <c r="C699" s="196">
        <v>1.95</v>
      </c>
      <c r="D699" s="196">
        <v>1.27</v>
      </c>
      <c r="E699" s="197">
        <v>0</v>
      </c>
    </row>
    <row r="700" spans="1:5" s="1" customFormat="1" x14ac:dyDescent="0.25">
      <c r="A700" s="221" t="s">
        <v>803</v>
      </c>
      <c r="B700" s="198" t="s">
        <v>804</v>
      </c>
      <c r="C700" s="196">
        <v>7.95</v>
      </c>
      <c r="D700" s="196">
        <v>5.17</v>
      </c>
      <c r="E700" s="197">
        <v>1.55</v>
      </c>
    </row>
    <row r="701" spans="1:5" s="1" customFormat="1" x14ac:dyDescent="0.25">
      <c r="A701" s="221" t="s">
        <v>724</v>
      </c>
      <c r="B701" s="198" t="s">
        <v>725</v>
      </c>
      <c r="C701" s="196">
        <v>2.95</v>
      </c>
      <c r="D701" s="196">
        <v>1.92</v>
      </c>
      <c r="E701" s="197">
        <v>0</v>
      </c>
    </row>
    <row r="702" spans="1:5" s="1" customFormat="1" x14ac:dyDescent="0.25">
      <c r="A702" s="221" t="s">
        <v>726</v>
      </c>
      <c r="B702" s="198" t="s">
        <v>727</v>
      </c>
      <c r="C702" s="196">
        <v>4.95</v>
      </c>
      <c r="D702" s="196">
        <v>3.22</v>
      </c>
      <c r="E702" s="197">
        <v>0</v>
      </c>
    </row>
    <row r="703" spans="1:5" s="1" customFormat="1" x14ac:dyDescent="0.25">
      <c r="A703" s="221" t="s">
        <v>728</v>
      </c>
      <c r="B703" s="198" t="s">
        <v>729</v>
      </c>
      <c r="C703" s="196">
        <v>6.95</v>
      </c>
      <c r="D703" s="196">
        <v>4.5199999999999996</v>
      </c>
      <c r="E703" s="197">
        <v>0.12</v>
      </c>
    </row>
    <row r="704" spans="1:5" s="1" customFormat="1" x14ac:dyDescent="0.25">
      <c r="A704" s="221" t="s">
        <v>273</v>
      </c>
      <c r="B704" s="198" t="s">
        <v>730</v>
      </c>
      <c r="C704" s="196">
        <v>12.95</v>
      </c>
      <c r="D704" s="196">
        <v>8.42</v>
      </c>
      <c r="E704" s="197">
        <v>0.18</v>
      </c>
    </row>
    <row r="705" spans="1:5" s="1" customFormat="1" x14ac:dyDescent="0.25">
      <c r="A705" s="221" t="s">
        <v>274</v>
      </c>
      <c r="B705" s="198" t="s">
        <v>731</v>
      </c>
      <c r="C705" s="196">
        <v>18.95</v>
      </c>
      <c r="D705" s="196">
        <v>12.32</v>
      </c>
      <c r="E705" s="197">
        <v>0.38</v>
      </c>
    </row>
    <row r="706" spans="1:5" s="1" customFormat="1" x14ac:dyDescent="0.25">
      <c r="A706" s="221" t="s">
        <v>732</v>
      </c>
      <c r="B706" s="198" t="s">
        <v>733</v>
      </c>
      <c r="C706" s="196">
        <v>24.95</v>
      </c>
      <c r="D706" s="196">
        <v>16.22</v>
      </c>
      <c r="E706" s="197">
        <v>0.57999999999999996</v>
      </c>
    </row>
    <row r="707" spans="1:5" s="1" customFormat="1" x14ac:dyDescent="0.25">
      <c r="A707" s="221" t="s">
        <v>734</v>
      </c>
      <c r="B707" s="198" t="s">
        <v>735</v>
      </c>
      <c r="C707" s="196">
        <v>24.18</v>
      </c>
      <c r="D707" s="196">
        <v>15.72</v>
      </c>
      <c r="E707" s="197">
        <v>0.96</v>
      </c>
    </row>
    <row r="708" spans="1:5" s="1" customFormat="1" x14ac:dyDescent="0.25">
      <c r="A708" s="221" t="s">
        <v>736</v>
      </c>
      <c r="B708" s="198" t="s">
        <v>735</v>
      </c>
      <c r="C708" s="196">
        <v>31.98</v>
      </c>
      <c r="D708" s="196">
        <v>20.79</v>
      </c>
      <c r="E708" s="197">
        <v>0.61</v>
      </c>
    </row>
    <row r="709" spans="1:5" s="1" customFormat="1" x14ac:dyDescent="0.25">
      <c r="A709" s="221" t="s">
        <v>278</v>
      </c>
      <c r="B709" s="198" t="s">
        <v>737</v>
      </c>
      <c r="C709" s="196">
        <v>23.2</v>
      </c>
      <c r="D709" s="196">
        <v>15.08</v>
      </c>
      <c r="E709" s="197">
        <v>0.25</v>
      </c>
    </row>
    <row r="710" spans="1:5" s="1" customFormat="1" x14ac:dyDescent="0.25">
      <c r="A710" s="221" t="s">
        <v>738</v>
      </c>
      <c r="B710" s="198" t="s">
        <v>735</v>
      </c>
      <c r="C710" s="196">
        <v>10.98</v>
      </c>
      <c r="D710" s="196">
        <v>7.14</v>
      </c>
      <c r="E710" s="197">
        <v>0.3</v>
      </c>
    </row>
    <row r="711" spans="1:5" s="1" customFormat="1" x14ac:dyDescent="0.25">
      <c r="A711" s="221" t="s">
        <v>739</v>
      </c>
      <c r="B711" s="198" t="s">
        <v>740</v>
      </c>
      <c r="C711" s="196">
        <v>7.64</v>
      </c>
      <c r="D711" s="196">
        <v>4.97</v>
      </c>
      <c r="E711" s="197">
        <v>0.33100000000000002</v>
      </c>
    </row>
    <row r="712" spans="1:5" s="1" customFormat="1" x14ac:dyDescent="0.25">
      <c r="A712" s="221" t="s">
        <v>741</v>
      </c>
      <c r="B712" s="198" t="s">
        <v>742</v>
      </c>
      <c r="C712" s="196">
        <v>19.88</v>
      </c>
      <c r="D712" s="196">
        <v>12.92</v>
      </c>
      <c r="E712" s="197">
        <v>0.8</v>
      </c>
    </row>
    <row r="713" spans="1:5" s="1" customFormat="1" x14ac:dyDescent="0.25">
      <c r="A713" s="221" t="s">
        <v>743</v>
      </c>
      <c r="B713" s="198" t="s">
        <v>744</v>
      </c>
      <c r="C713" s="196">
        <v>20.58</v>
      </c>
      <c r="D713" s="196">
        <v>13.38</v>
      </c>
      <c r="E713" s="197">
        <v>1.0249999999999999</v>
      </c>
    </row>
    <row r="714" spans="1:5" s="1" customFormat="1" x14ac:dyDescent="0.25">
      <c r="A714" s="221" t="s">
        <v>745</v>
      </c>
      <c r="B714" s="198" t="s">
        <v>746</v>
      </c>
      <c r="C714" s="196">
        <v>31.98</v>
      </c>
      <c r="D714" s="196">
        <v>20.79</v>
      </c>
      <c r="E714" s="197">
        <v>0.65</v>
      </c>
    </row>
    <row r="715" spans="1:5" s="1" customFormat="1" x14ac:dyDescent="0.25">
      <c r="A715" s="221" t="s">
        <v>747</v>
      </c>
      <c r="B715" s="198" t="s">
        <v>748</v>
      </c>
      <c r="C715" s="196">
        <v>23.38</v>
      </c>
      <c r="D715" s="196">
        <v>15.2</v>
      </c>
      <c r="E715" s="197">
        <v>0.32</v>
      </c>
    </row>
    <row r="716" spans="1:5" s="1" customFormat="1" x14ac:dyDescent="0.25">
      <c r="A716" s="221" t="s">
        <v>749</v>
      </c>
      <c r="B716" s="198" t="s">
        <v>750</v>
      </c>
      <c r="C716" s="196">
        <v>13.49</v>
      </c>
      <c r="D716" s="196">
        <v>8.77</v>
      </c>
      <c r="E716" s="197">
        <v>0.19</v>
      </c>
    </row>
    <row r="717" spans="1:5" s="1" customFormat="1" x14ac:dyDescent="0.25">
      <c r="A717" s="221" t="s">
        <v>751</v>
      </c>
      <c r="B717" s="198" t="s">
        <v>752</v>
      </c>
      <c r="C717" s="196">
        <v>9.85</v>
      </c>
      <c r="D717" s="196">
        <v>6.4</v>
      </c>
      <c r="E717" s="197">
        <v>6.6</v>
      </c>
    </row>
    <row r="718" spans="1:5" s="1" customFormat="1" x14ac:dyDescent="0.25">
      <c r="A718" s="221" t="s">
        <v>753</v>
      </c>
      <c r="B718" s="198" t="s">
        <v>754</v>
      </c>
      <c r="C718" s="196">
        <v>175.99</v>
      </c>
      <c r="D718" s="196">
        <v>114.39</v>
      </c>
      <c r="E718" s="197">
        <v>8</v>
      </c>
    </row>
    <row r="719" spans="1:5" s="1" customFormat="1" x14ac:dyDescent="0.25">
      <c r="A719" s="221" t="s">
        <v>755</v>
      </c>
      <c r="B719" s="198" t="s">
        <v>756</v>
      </c>
      <c r="C719" s="196">
        <v>169.47</v>
      </c>
      <c r="D719" s="196">
        <v>110.16</v>
      </c>
      <c r="E719" s="197">
        <v>1</v>
      </c>
    </row>
    <row r="720" spans="1:5" s="1" customFormat="1" x14ac:dyDescent="0.25">
      <c r="A720" s="221" t="s">
        <v>757</v>
      </c>
      <c r="B720" s="198" t="s">
        <v>1517</v>
      </c>
      <c r="C720" s="196">
        <v>19.489999999999998</v>
      </c>
      <c r="D720" s="196">
        <v>12.67</v>
      </c>
      <c r="E720" s="197">
        <v>0.43</v>
      </c>
    </row>
    <row r="721" spans="1:5" s="1" customFormat="1" x14ac:dyDescent="0.25">
      <c r="A721" s="221" t="s">
        <v>805</v>
      </c>
      <c r="B721" s="198" t="s">
        <v>651</v>
      </c>
      <c r="C721" s="196">
        <v>40.89</v>
      </c>
      <c r="D721" s="196">
        <v>26.58</v>
      </c>
      <c r="E721" s="197">
        <v>0.43</v>
      </c>
    </row>
    <row r="722" spans="1:5" s="1" customFormat="1" x14ac:dyDescent="0.25">
      <c r="A722" s="221" t="s">
        <v>758</v>
      </c>
      <c r="B722" s="198" t="s">
        <v>1518</v>
      </c>
      <c r="C722" s="196">
        <v>18.47</v>
      </c>
      <c r="D722" s="196">
        <v>12.01</v>
      </c>
      <c r="E722" s="197">
        <v>1.9379999999999999</v>
      </c>
    </row>
    <row r="723" spans="1:5" s="1" customFormat="1" x14ac:dyDescent="0.25">
      <c r="A723" s="221" t="s">
        <v>806</v>
      </c>
      <c r="B723" s="198" t="s">
        <v>807</v>
      </c>
      <c r="C723" s="196">
        <v>20.98</v>
      </c>
      <c r="D723" s="196">
        <v>13.64</v>
      </c>
      <c r="E723" s="197">
        <v>2</v>
      </c>
    </row>
    <row r="724" spans="1:5" s="1" customFormat="1" x14ac:dyDescent="0.25">
      <c r="A724" s="221" t="s">
        <v>808</v>
      </c>
      <c r="B724" s="198" t="s">
        <v>795</v>
      </c>
      <c r="C724" s="196">
        <v>49.98</v>
      </c>
      <c r="D724" s="196">
        <v>32.49</v>
      </c>
      <c r="E724" s="197">
        <v>1.89</v>
      </c>
    </row>
    <row r="725" spans="1:5" s="1" customFormat="1" x14ac:dyDescent="0.25">
      <c r="A725" s="221" t="s">
        <v>809</v>
      </c>
      <c r="B725" s="198" t="s">
        <v>810</v>
      </c>
      <c r="C725" s="196">
        <v>47.48</v>
      </c>
      <c r="D725" s="196">
        <v>30.86</v>
      </c>
      <c r="E725" s="197">
        <v>2.36</v>
      </c>
    </row>
    <row r="726" spans="1:5" s="1" customFormat="1" x14ac:dyDescent="0.25">
      <c r="A726" s="221" t="s">
        <v>279</v>
      </c>
      <c r="B726" s="198" t="s">
        <v>811</v>
      </c>
      <c r="C726" s="196">
        <v>56.84</v>
      </c>
      <c r="D726" s="196">
        <v>36.950000000000003</v>
      </c>
      <c r="E726" s="197">
        <v>1.99</v>
      </c>
    </row>
    <row r="727" spans="1:5" s="1" customFormat="1" x14ac:dyDescent="0.25">
      <c r="A727" s="221" t="s">
        <v>812</v>
      </c>
      <c r="B727" s="198" t="s">
        <v>810</v>
      </c>
      <c r="C727" s="196">
        <v>54.34</v>
      </c>
      <c r="D727" s="196">
        <v>35.32</v>
      </c>
      <c r="E727" s="197">
        <v>2.72</v>
      </c>
    </row>
    <row r="728" spans="1:5" s="1" customFormat="1" x14ac:dyDescent="0.25">
      <c r="A728" s="221" t="s">
        <v>280</v>
      </c>
      <c r="B728" s="198" t="s">
        <v>813</v>
      </c>
      <c r="C728" s="196">
        <v>64.67</v>
      </c>
      <c r="D728" s="196">
        <v>42.04</v>
      </c>
      <c r="E728" s="197">
        <v>2.25</v>
      </c>
    </row>
    <row r="729" spans="1:5" s="1" customFormat="1" x14ac:dyDescent="0.25">
      <c r="A729" s="221" t="s">
        <v>814</v>
      </c>
      <c r="B729" s="198" t="s">
        <v>810</v>
      </c>
      <c r="C729" s="196">
        <v>63.82</v>
      </c>
      <c r="D729" s="196">
        <v>41.48</v>
      </c>
      <c r="E729" s="197">
        <v>1.74</v>
      </c>
    </row>
    <row r="730" spans="1:5" s="1" customFormat="1" x14ac:dyDescent="0.25">
      <c r="A730" s="221" t="s">
        <v>815</v>
      </c>
      <c r="B730" s="198" t="s">
        <v>816</v>
      </c>
      <c r="C730" s="196">
        <v>71.180000000000007</v>
      </c>
      <c r="D730" s="196">
        <v>46.27</v>
      </c>
      <c r="E730" s="197">
        <v>10</v>
      </c>
    </row>
    <row r="731" spans="1:5" s="1" customFormat="1" x14ac:dyDescent="0.25">
      <c r="A731" s="221" t="s">
        <v>759</v>
      </c>
      <c r="B731" s="198" t="s">
        <v>1519</v>
      </c>
      <c r="C731" s="196">
        <v>73.98</v>
      </c>
      <c r="D731" s="196">
        <v>48.09</v>
      </c>
      <c r="E731" s="197">
        <v>3.3130000000000002</v>
      </c>
    </row>
    <row r="732" spans="1:5" s="1" customFormat="1" x14ac:dyDescent="0.25">
      <c r="A732" s="221" t="s">
        <v>760</v>
      </c>
      <c r="B732" s="198" t="s">
        <v>1520</v>
      </c>
      <c r="C732" s="196">
        <v>87.16</v>
      </c>
      <c r="D732" s="196">
        <v>56.65</v>
      </c>
      <c r="E732" s="197">
        <v>2.2000000000000002</v>
      </c>
    </row>
    <row r="733" spans="1:5" s="1" customFormat="1" x14ac:dyDescent="0.25">
      <c r="A733" s="221" t="s">
        <v>761</v>
      </c>
      <c r="B733" s="198" t="s">
        <v>1521</v>
      </c>
      <c r="C733" s="196">
        <v>86.28</v>
      </c>
      <c r="D733" s="196">
        <v>56.08</v>
      </c>
      <c r="E733" s="197">
        <v>2.5</v>
      </c>
    </row>
    <row r="734" spans="1:5" s="1" customFormat="1" x14ac:dyDescent="0.25">
      <c r="A734" s="221" t="s">
        <v>762</v>
      </c>
      <c r="B734" s="198" t="s">
        <v>1522</v>
      </c>
      <c r="C734" s="196">
        <v>74.319999999999993</v>
      </c>
      <c r="D734" s="196">
        <v>48.31</v>
      </c>
      <c r="E734" s="197">
        <v>1.3129999999999999</v>
      </c>
    </row>
    <row r="735" spans="1:5" s="1" customFormat="1" x14ac:dyDescent="0.25">
      <c r="A735" s="221" t="s">
        <v>763</v>
      </c>
      <c r="B735" s="198" t="s">
        <v>1523</v>
      </c>
      <c r="C735" s="196">
        <v>69.239999999999995</v>
      </c>
      <c r="D735" s="196">
        <v>45.01</v>
      </c>
      <c r="E735" s="197">
        <v>1.75</v>
      </c>
    </row>
    <row r="736" spans="1:5" s="1" customFormat="1" x14ac:dyDescent="0.25">
      <c r="A736" s="221" t="s">
        <v>764</v>
      </c>
      <c r="B736" s="198" t="s">
        <v>1524</v>
      </c>
      <c r="C736" s="196">
        <v>74.319999999999993</v>
      </c>
      <c r="D736" s="196">
        <v>48.31</v>
      </c>
      <c r="E736" s="197">
        <v>0.188</v>
      </c>
    </row>
    <row r="737" spans="1:5" s="1" customFormat="1" x14ac:dyDescent="0.25">
      <c r="A737" s="221" t="s">
        <v>765</v>
      </c>
      <c r="B737" s="198" t="s">
        <v>766</v>
      </c>
      <c r="C737" s="196">
        <v>13.62</v>
      </c>
      <c r="D737" s="196">
        <v>8.85</v>
      </c>
      <c r="E737" s="197">
        <v>4</v>
      </c>
    </row>
    <row r="738" spans="1:5" s="1" customFormat="1" x14ac:dyDescent="0.25">
      <c r="A738" s="221" t="s">
        <v>767</v>
      </c>
      <c r="B738" s="198" t="s">
        <v>768</v>
      </c>
      <c r="C738" s="196">
        <v>49.42</v>
      </c>
      <c r="D738" s="196">
        <v>32.119999999999997</v>
      </c>
      <c r="E738" s="197">
        <v>6.3E-2</v>
      </c>
    </row>
    <row r="739" spans="1:5" s="1" customFormat="1" x14ac:dyDescent="0.25">
      <c r="A739" s="221" t="s">
        <v>769</v>
      </c>
      <c r="B739" s="198" t="s">
        <v>721</v>
      </c>
      <c r="C739" s="196">
        <v>6.95</v>
      </c>
      <c r="D739" s="196">
        <v>4.5199999999999996</v>
      </c>
      <c r="E739" s="197">
        <v>60</v>
      </c>
    </row>
    <row r="740" spans="1:5" s="1" customFormat="1" x14ac:dyDescent="0.25">
      <c r="A740" s="221" t="s">
        <v>770</v>
      </c>
      <c r="B740" s="198" t="s">
        <v>771</v>
      </c>
      <c r="C740" s="196">
        <v>783.21</v>
      </c>
      <c r="D740" s="196">
        <v>509.09</v>
      </c>
      <c r="E740" s="197">
        <v>0</v>
      </c>
    </row>
    <row r="741" spans="1:5" s="1" customFormat="1" x14ac:dyDescent="0.25">
      <c r="A741" s="221" t="s">
        <v>772</v>
      </c>
      <c r="B741" s="198" t="s">
        <v>773</v>
      </c>
      <c r="C741" s="196">
        <v>418.94</v>
      </c>
      <c r="D741" s="196">
        <v>272.31</v>
      </c>
      <c r="E741" s="197">
        <v>1.0629999999999999</v>
      </c>
    </row>
    <row r="742" spans="1:5" s="1" customFormat="1" x14ac:dyDescent="0.25">
      <c r="A742" s="221" t="s">
        <v>817</v>
      </c>
      <c r="B742" s="198" t="s">
        <v>1554</v>
      </c>
      <c r="C742" s="196">
        <v>137.94999999999999</v>
      </c>
      <c r="D742" s="196">
        <v>89.67</v>
      </c>
      <c r="E742" s="197"/>
    </row>
    <row r="743" spans="1:5" s="1" customFormat="1" x14ac:dyDescent="0.25">
      <c r="A743" s="221" t="s">
        <v>774</v>
      </c>
      <c r="B743" s="198" t="s">
        <v>775</v>
      </c>
      <c r="C743" s="196">
        <v>47.98</v>
      </c>
      <c r="D743" s="196">
        <v>31.19</v>
      </c>
      <c r="E743" s="197">
        <v>16</v>
      </c>
    </row>
    <row r="744" spans="1:5" s="1" customFormat="1" x14ac:dyDescent="0.25">
      <c r="A744" s="219" t="s">
        <v>1154</v>
      </c>
      <c r="B744" s="216" t="s">
        <v>1155</v>
      </c>
      <c r="C744" s="196">
        <v>41.62</v>
      </c>
      <c r="D744" s="196">
        <v>27.05</v>
      </c>
      <c r="E744" s="195">
        <v>1.04</v>
      </c>
    </row>
    <row r="745" spans="1:5" s="1" customFormat="1" x14ac:dyDescent="0.25">
      <c r="A745" s="219" t="s">
        <v>1156</v>
      </c>
      <c r="B745" s="216" t="s">
        <v>1157</v>
      </c>
      <c r="C745" s="196">
        <v>52.42</v>
      </c>
      <c r="D745" s="196">
        <v>34.07</v>
      </c>
      <c r="E745" s="195">
        <v>1.23</v>
      </c>
    </row>
    <row r="746" spans="1:5" s="1" customFormat="1" x14ac:dyDescent="0.25">
      <c r="A746" s="219" t="s">
        <v>1158</v>
      </c>
      <c r="B746" s="216" t="s">
        <v>1159</v>
      </c>
      <c r="C746" s="196">
        <v>64.69</v>
      </c>
      <c r="D746" s="196">
        <v>42.05</v>
      </c>
      <c r="E746" s="195">
        <v>1.2</v>
      </c>
    </row>
    <row r="747" spans="1:5" s="1" customFormat="1" x14ac:dyDescent="0.25">
      <c r="A747" s="219" t="s">
        <v>1160</v>
      </c>
      <c r="B747" s="216" t="s">
        <v>1161</v>
      </c>
      <c r="C747" s="196">
        <v>49.25</v>
      </c>
      <c r="D747" s="196">
        <v>32.01</v>
      </c>
      <c r="E747" s="195">
        <v>1.06</v>
      </c>
    </row>
    <row r="748" spans="1:5" s="1" customFormat="1" x14ac:dyDescent="0.25">
      <c r="A748" s="219" t="s">
        <v>1162</v>
      </c>
      <c r="B748" s="216" t="s">
        <v>1163</v>
      </c>
      <c r="C748" s="196">
        <v>60.06</v>
      </c>
      <c r="D748" s="196">
        <v>39.04</v>
      </c>
      <c r="E748" s="195">
        <v>1.1000000000000001</v>
      </c>
    </row>
    <row r="749" spans="1:5" s="1" customFormat="1" x14ac:dyDescent="0.25">
      <c r="A749" s="219" t="s">
        <v>1164</v>
      </c>
      <c r="B749" s="216" t="s">
        <v>1165</v>
      </c>
      <c r="C749" s="196">
        <v>91.72</v>
      </c>
      <c r="D749" s="196">
        <v>59.62</v>
      </c>
      <c r="E749" s="195">
        <v>1.43</v>
      </c>
    </row>
    <row r="750" spans="1:5" s="1" customFormat="1" x14ac:dyDescent="0.25">
      <c r="A750" s="219" t="s">
        <v>1166</v>
      </c>
      <c r="B750" s="216" t="s">
        <v>1167</v>
      </c>
      <c r="C750" s="196">
        <v>69.44</v>
      </c>
      <c r="D750" s="196">
        <v>45.14</v>
      </c>
      <c r="E750" s="195">
        <v>1.58</v>
      </c>
    </row>
    <row r="751" spans="1:5" s="1" customFormat="1" x14ac:dyDescent="0.25">
      <c r="A751" s="219" t="s">
        <v>1168</v>
      </c>
      <c r="B751" s="216" t="s">
        <v>1169</v>
      </c>
      <c r="C751" s="196">
        <v>80.22</v>
      </c>
      <c r="D751" s="196">
        <v>52.14</v>
      </c>
      <c r="E751" s="195">
        <v>1.29</v>
      </c>
    </row>
    <row r="752" spans="1:5" s="1" customFormat="1" x14ac:dyDescent="0.25">
      <c r="A752" s="223" t="s">
        <v>1170</v>
      </c>
      <c r="B752" s="216" t="s">
        <v>1171</v>
      </c>
      <c r="C752" s="196">
        <v>9.7100000000000009</v>
      </c>
      <c r="D752" s="196">
        <v>6.31</v>
      </c>
      <c r="E752" s="195">
        <v>0.09</v>
      </c>
    </row>
    <row r="753" spans="1:5" s="1" customFormat="1" x14ac:dyDescent="0.25">
      <c r="A753" s="223" t="s">
        <v>1172</v>
      </c>
      <c r="B753" s="216" t="s">
        <v>1173</v>
      </c>
      <c r="C753" s="196">
        <v>10.3</v>
      </c>
      <c r="D753" s="196">
        <v>6.7</v>
      </c>
      <c r="E753" s="195">
        <v>0.09</v>
      </c>
    </row>
    <row r="754" spans="1:5" s="1" customFormat="1" x14ac:dyDescent="0.25">
      <c r="A754" s="223" t="s">
        <v>1174</v>
      </c>
      <c r="B754" s="216" t="s">
        <v>1175</v>
      </c>
      <c r="C754" s="196">
        <v>22.32</v>
      </c>
      <c r="D754" s="196">
        <v>14.51</v>
      </c>
      <c r="E754" s="195">
        <v>0.18</v>
      </c>
    </row>
    <row r="755" spans="1:5" s="1" customFormat="1" x14ac:dyDescent="0.25">
      <c r="A755" s="223" t="s">
        <v>1176</v>
      </c>
      <c r="B755" s="216" t="s">
        <v>1177</v>
      </c>
      <c r="C755" s="196">
        <v>27.24</v>
      </c>
      <c r="D755" s="196">
        <v>17.71</v>
      </c>
      <c r="E755" s="195">
        <v>0.33</v>
      </c>
    </row>
    <row r="756" spans="1:5" s="1" customFormat="1" x14ac:dyDescent="0.25">
      <c r="A756" s="219" t="s">
        <v>1178</v>
      </c>
      <c r="B756" s="216" t="s">
        <v>1179</v>
      </c>
      <c r="C756" s="196">
        <v>20.81</v>
      </c>
      <c r="D756" s="196">
        <v>13.53</v>
      </c>
      <c r="E756" s="195">
        <v>0.18</v>
      </c>
    </row>
    <row r="757" spans="1:5" s="1" customFormat="1" x14ac:dyDescent="0.25">
      <c r="A757" s="223" t="s">
        <v>1180</v>
      </c>
      <c r="B757" s="216" t="s">
        <v>1181</v>
      </c>
      <c r="C757" s="196">
        <v>11.69</v>
      </c>
      <c r="D757" s="196">
        <v>7.6</v>
      </c>
      <c r="E757" s="195">
        <v>0.09</v>
      </c>
    </row>
    <row r="758" spans="1:5" s="1" customFormat="1" x14ac:dyDescent="0.25">
      <c r="A758" s="223" t="s">
        <v>1182</v>
      </c>
      <c r="B758" s="216" t="s">
        <v>1183</v>
      </c>
      <c r="C758" s="196">
        <v>24.89</v>
      </c>
      <c r="D758" s="196">
        <v>16.18</v>
      </c>
      <c r="E758" s="195">
        <v>0.18</v>
      </c>
    </row>
    <row r="759" spans="1:5" s="1" customFormat="1" x14ac:dyDescent="0.25">
      <c r="A759" s="223" t="s">
        <v>1184</v>
      </c>
      <c r="B759" s="216" t="s">
        <v>1185</v>
      </c>
      <c r="C759" s="196">
        <v>17.829999999999998</v>
      </c>
      <c r="D759" s="196">
        <v>11.59</v>
      </c>
      <c r="E759" s="195">
        <v>0.14000000000000001</v>
      </c>
    </row>
    <row r="760" spans="1:5" s="1" customFormat="1" x14ac:dyDescent="0.25">
      <c r="A760" s="223" t="s">
        <v>1186</v>
      </c>
      <c r="B760" s="216" t="s">
        <v>1187</v>
      </c>
      <c r="C760" s="196">
        <v>17.579999999999998</v>
      </c>
      <c r="D760" s="196">
        <v>11.43</v>
      </c>
      <c r="E760" s="195">
        <v>0.15</v>
      </c>
    </row>
    <row r="761" spans="1:5" s="1" customFormat="1" x14ac:dyDescent="0.25">
      <c r="A761" s="223" t="s">
        <v>1188</v>
      </c>
      <c r="B761" s="216" t="s">
        <v>888</v>
      </c>
      <c r="C761" s="196">
        <v>31.9</v>
      </c>
      <c r="D761" s="196">
        <v>20.74</v>
      </c>
      <c r="E761" s="195">
        <v>0.38</v>
      </c>
    </row>
    <row r="762" spans="1:5" x14ac:dyDescent="0.25">
      <c r="A762" s="223" t="s">
        <v>1189</v>
      </c>
      <c r="B762" s="216" t="s">
        <v>1190</v>
      </c>
      <c r="C762" s="196">
        <v>41.45</v>
      </c>
      <c r="D762" s="196">
        <v>26.94</v>
      </c>
      <c r="E762" s="195">
        <v>0.57999999999999996</v>
      </c>
    </row>
    <row r="763" spans="1:5" x14ac:dyDescent="0.25">
      <c r="A763" s="224" t="s">
        <v>1191</v>
      </c>
      <c r="B763" s="216" t="s">
        <v>1192</v>
      </c>
      <c r="C763" s="196">
        <v>27.84</v>
      </c>
      <c r="D763" s="196">
        <v>18.100000000000001</v>
      </c>
      <c r="E763" s="195">
        <v>0.31</v>
      </c>
    </row>
    <row r="764" spans="1:5" x14ac:dyDescent="0.25">
      <c r="A764" s="223" t="s">
        <v>1193</v>
      </c>
      <c r="B764" s="216" t="s">
        <v>1194</v>
      </c>
      <c r="C764" s="196">
        <v>55.42</v>
      </c>
      <c r="D764" s="196">
        <v>36.020000000000003</v>
      </c>
      <c r="E764" s="195">
        <v>0.33</v>
      </c>
    </row>
    <row r="765" spans="1:5" x14ac:dyDescent="0.25">
      <c r="A765" s="223" t="s">
        <v>1195</v>
      </c>
      <c r="B765" s="216" t="s">
        <v>1196</v>
      </c>
      <c r="C765" s="196">
        <v>49.59</v>
      </c>
      <c r="D765" s="196">
        <v>32.229999999999997</v>
      </c>
      <c r="E765" s="195">
        <v>0.46</v>
      </c>
    </row>
    <row r="766" spans="1:5" x14ac:dyDescent="0.25">
      <c r="A766" s="223" t="s">
        <v>1197</v>
      </c>
      <c r="B766" s="216" t="s">
        <v>1198</v>
      </c>
      <c r="C766" s="196">
        <v>42.84</v>
      </c>
      <c r="D766" s="196">
        <v>27.85</v>
      </c>
      <c r="E766" s="195">
        <v>0.56000000000000005</v>
      </c>
    </row>
    <row r="767" spans="1:5" x14ac:dyDescent="0.25">
      <c r="A767" s="224" t="s">
        <v>1199</v>
      </c>
      <c r="B767" s="216" t="s">
        <v>1200</v>
      </c>
      <c r="C767" s="196">
        <v>17.829999999999998</v>
      </c>
      <c r="D767" s="196">
        <v>11.59</v>
      </c>
      <c r="E767" s="195">
        <v>0.16</v>
      </c>
    </row>
    <row r="768" spans="1:5" x14ac:dyDescent="0.25">
      <c r="A768" s="223" t="s">
        <v>1201</v>
      </c>
      <c r="B768" s="216" t="s">
        <v>1202</v>
      </c>
      <c r="C768" s="196">
        <v>32.71</v>
      </c>
      <c r="D768" s="196">
        <v>21.26</v>
      </c>
      <c r="E768" s="195">
        <v>0.21</v>
      </c>
    </row>
    <row r="769" spans="1:5" x14ac:dyDescent="0.25">
      <c r="A769" s="224" t="s">
        <v>1203</v>
      </c>
      <c r="B769" s="216" t="s">
        <v>1204</v>
      </c>
      <c r="C769" s="196">
        <v>13.1</v>
      </c>
      <c r="D769" s="196">
        <v>8.52</v>
      </c>
      <c r="E769" s="195">
        <v>0.08</v>
      </c>
    </row>
    <row r="770" spans="1:5" x14ac:dyDescent="0.25">
      <c r="A770" s="223" t="s">
        <v>1205</v>
      </c>
      <c r="B770" s="216" t="s">
        <v>1206</v>
      </c>
      <c r="C770" s="196">
        <v>25.52</v>
      </c>
      <c r="D770" s="196">
        <v>16.59</v>
      </c>
      <c r="E770" s="195">
        <v>0.21</v>
      </c>
    </row>
    <row r="771" spans="1:5" x14ac:dyDescent="0.25">
      <c r="A771" s="223" t="s">
        <v>1207</v>
      </c>
      <c r="B771" s="216" t="s">
        <v>1208</v>
      </c>
      <c r="C771" s="196">
        <v>33.58</v>
      </c>
      <c r="D771" s="196">
        <v>21.83</v>
      </c>
      <c r="E771" s="195">
        <v>0.32</v>
      </c>
    </row>
    <row r="772" spans="1:5" x14ac:dyDescent="0.25">
      <c r="A772" s="223" t="s">
        <v>1209</v>
      </c>
      <c r="B772" s="216" t="s">
        <v>1210</v>
      </c>
      <c r="C772" s="196">
        <v>25.04</v>
      </c>
      <c r="D772" s="196">
        <v>16.28</v>
      </c>
      <c r="E772" s="195">
        <v>0.15</v>
      </c>
    </row>
    <row r="773" spans="1:5" x14ac:dyDescent="0.25">
      <c r="A773" s="223" t="s">
        <v>1211</v>
      </c>
      <c r="B773" s="216" t="s">
        <v>1212</v>
      </c>
      <c r="C773" s="196">
        <v>33.979999999999997</v>
      </c>
      <c r="D773" s="196">
        <v>22.09</v>
      </c>
      <c r="E773" s="195">
        <v>0.27</v>
      </c>
    </row>
    <row r="774" spans="1:5" x14ac:dyDescent="0.25">
      <c r="A774" s="223" t="s">
        <v>1213</v>
      </c>
      <c r="B774" s="216" t="s">
        <v>1214</v>
      </c>
      <c r="C774" s="196">
        <v>17.29</v>
      </c>
      <c r="D774" s="196">
        <v>11.24</v>
      </c>
      <c r="E774" s="195">
        <v>7.0000000000000007E-2</v>
      </c>
    </row>
    <row r="775" spans="1:5" x14ac:dyDescent="0.25">
      <c r="A775" s="223" t="s">
        <v>1215</v>
      </c>
      <c r="B775" s="216" t="s">
        <v>1216</v>
      </c>
      <c r="C775" s="196">
        <v>19.82</v>
      </c>
      <c r="D775" s="196">
        <v>12.88</v>
      </c>
      <c r="E775" s="195">
        <v>0.17</v>
      </c>
    </row>
    <row r="776" spans="1:5" x14ac:dyDescent="0.25">
      <c r="A776" s="219" t="s">
        <v>1217</v>
      </c>
      <c r="B776" s="216" t="s">
        <v>1218</v>
      </c>
      <c r="C776" s="196">
        <v>24.48</v>
      </c>
      <c r="D776" s="196">
        <v>15.91</v>
      </c>
      <c r="E776" s="195">
        <v>0.2</v>
      </c>
    </row>
    <row r="777" spans="1:5" x14ac:dyDescent="0.25">
      <c r="A777" s="223" t="s">
        <v>1219</v>
      </c>
      <c r="B777" s="216" t="s">
        <v>1525</v>
      </c>
      <c r="C777" s="196">
        <v>47.28</v>
      </c>
      <c r="D777" s="196">
        <v>30.73</v>
      </c>
      <c r="E777" s="195">
        <v>0.27</v>
      </c>
    </row>
    <row r="778" spans="1:5" x14ac:dyDescent="0.25">
      <c r="A778" s="219" t="s">
        <v>1220</v>
      </c>
      <c r="B778" s="216" t="s">
        <v>1221</v>
      </c>
      <c r="C778" s="196">
        <v>47.84</v>
      </c>
      <c r="D778" s="196">
        <v>31.1</v>
      </c>
      <c r="E778" s="195">
        <v>0.55000000000000004</v>
      </c>
    </row>
    <row r="779" spans="1:5" x14ac:dyDescent="0.25">
      <c r="A779" s="223" t="s">
        <v>1220</v>
      </c>
      <c r="B779" s="216" t="s">
        <v>1222</v>
      </c>
      <c r="C779" s="196">
        <v>47.84</v>
      </c>
      <c r="D779" s="196">
        <v>31.1</v>
      </c>
      <c r="E779" s="195">
        <v>0.55000000000000004</v>
      </c>
    </row>
    <row r="780" spans="1:5" x14ac:dyDescent="0.25">
      <c r="A780" s="223" t="s">
        <v>1223</v>
      </c>
      <c r="B780" s="216" t="s">
        <v>1224</v>
      </c>
      <c r="C780" s="196">
        <v>82.1</v>
      </c>
      <c r="D780" s="196">
        <v>53.37</v>
      </c>
      <c r="E780" s="195">
        <v>0.84</v>
      </c>
    </row>
    <row r="781" spans="1:5" x14ac:dyDescent="0.25">
      <c r="A781" s="225" t="s">
        <v>1225</v>
      </c>
      <c r="B781" s="218" t="s">
        <v>1226</v>
      </c>
      <c r="C781" s="196">
        <v>5.99</v>
      </c>
      <c r="D781" s="196">
        <v>3.89</v>
      </c>
      <c r="E781" s="195">
        <v>0.02</v>
      </c>
    </row>
    <row r="782" spans="1:5" x14ac:dyDescent="0.25">
      <c r="A782" s="225" t="s">
        <v>1227</v>
      </c>
      <c r="B782" s="218" t="s">
        <v>1228</v>
      </c>
      <c r="C782" s="196">
        <v>6.99</v>
      </c>
      <c r="D782" s="196">
        <v>4.54</v>
      </c>
      <c r="E782" s="195">
        <v>0.03</v>
      </c>
    </row>
    <row r="783" spans="1:5" x14ac:dyDescent="0.25">
      <c r="A783" s="225" t="s">
        <v>1229</v>
      </c>
      <c r="B783" s="218" t="s">
        <v>1230</v>
      </c>
      <c r="C783" s="196">
        <v>7.99</v>
      </c>
      <c r="D783" s="196">
        <v>5.19</v>
      </c>
      <c r="E783" s="195">
        <v>0.04</v>
      </c>
    </row>
    <row r="784" spans="1:5" x14ac:dyDescent="0.25">
      <c r="A784" s="223" t="s">
        <v>1231</v>
      </c>
      <c r="B784" s="216" t="s">
        <v>1232</v>
      </c>
      <c r="C784" s="196">
        <v>29.02</v>
      </c>
      <c r="D784" s="196">
        <v>18.86</v>
      </c>
      <c r="E784" s="195">
        <v>0.27</v>
      </c>
    </row>
    <row r="785" spans="1:5" x14ac:dyDescent="0.25">
      <c r="A785" s="223" t="s">
        <v>1233</v>
      </c>
      <c r="B785" s="216" t="s">
        <v>1234</v>
      </c>
      <c r="C785" s="196">
        <v>38.380000000000003</v>
      </c>
      <c r="D785" s="196">
        <v>24.95</v>
      </c>
      <c r="E785" s="195">
        <v>0.42</v>
      </c>
    </row>
    <row r="786" spans="1:5" x14ac:dyDescent="0.25">
      <c r="A786" s="223" t="s">
        <v>1235</v>
      </c>
      <c r="B786" s="216" t="s">
        <v>1236</v>
      </c>
      <c r="C786" s="196">
        <v>32.229999999999997</v>
      </c>
      <c r="D786" s="196">
        <v>20.95</v>
      </c>
      <c r="E786" s="195">
        <v>0.34</v>
      </c>
    </row>
    <row r="787" spans="1:5" x14ac:dyDescent="0.25">
      <c r="A787" s="224" t="s">
        <v>1237</v>
      </c>
      <c r="B787" s="216" t="s">
        <v>1238</v>
      </c>
      <c r="C787" s="196">
        <v>13.18</v>
      </c>
      <c r="D787" s="196">
        <v>8.57</v>
      </c>
      <c r="E787" s="195">
        <v>0.11</v>
      </c>
    </row>
    <row r="788" spans="1:5" x14ac:dyDescent="0.25">
      <c r="A788" s="223" t="s">
        <v>1239</v>
      </c>
      <c r="B788" s="216" t="s">
        <v>1240</v>
      </c>
      <c r="C788" s="196">
        <v>19.97</v>
      </c>
      <c r="D788" s="196">
        <v>12.98</v>
      </c>
      <c r="E788" s="195">
        <v>0.1</v>
      </c>
    </row>
    <row r="789" spans="1:5" x14ac:dyDescent="0.25">
      <c r="A789" s="223" t="s">
        <v>1241</v>
      </c>
      <c r="B789" s="216" t="s">
        <v>1242</v>
      </c>
      <c r="C789" s="196">
        <v>31.91</v>
      </c>
      <c r="D789" s="196">
        <v>20.74</v>
      </c>
      <c r="E789" s="195">
        <v>0.36</v>
      </c>
    </row>
    <row r="790" spans="1:5" x14ac:dyDescent="0.25">
      <c r="A790" s="223" t="s">
        <v>1243</v>
      </c>
      <c r="B790" s="216" t="s">
        <v>1244</v>
      </c>
      <c r="C790" s="196">
        <v>36.03</v>
      </c>
      <c r="D790" s="196">
        <v>23.42</v>
      </c>
      <c r="E790" s="195">
        <v>0.41</v>
      </c>
    </row>
    <row r="791" spans="1:5" x14ac:dyDescent="0.25">
      <c r="A791" s="223" t="s">
        <v>1245</v>
      </c>
      <c r="B791" s="216" t="s">
        <v>1246</v>
      </c>
      <c r="C791" s="196">
        <v>38.380000000000003</v>
      </c>
      <c r="D791" s="196">
        <v>24.95</v>
      </c>
      <c r="E791" s="195">
        <v>0.48</v>
      </c>
    </row>
    <row r="792" spans="1:5" x14ac:dyDescent="0.25">
      <c r="A792" s="223" t="s">
        <v>1247</v>
      </c>
      <c r="B792" s="216" t="s">
        <v>1248</v>
      </c>
      <c r="C792" s="196">
        <v>28.06</v>
      </c>
      <c r="D792" s="196">
        <v>18.239999999999998</v>
      </c>
      <c r="E792" s="195">
        <v>0.47</v>
      </c>
    </row>
    <row r="793" spans="1:5" x14ac:dyDescent="0.25">
      <c r="A793" s="219" t="s">
        <v>1249</v>
      </c>
      <c r="B793" s="216" t="s">
        <v>1250</v>
      </c>
      <c r="C793" s="196">
        <v>181.25</v>
      </c>
      <c r="D793" s="196">
        <v>117.81</v>
      </c>
      <c r="E793" s="195">
        <v>13</v>
      </c>
    </row>
    <row r="794" spans="1:5" x14ac:dyDescent="0.25">
      <c r="A794" s="219" t="s">
        <v>1251</v>
      </c>
      <c r="B794" s="216" t="s">
        <v>1252</v>
      </c>
      <c r="C794" s="196">
        <v>49.25</v>
      </c>
      <c r="D794" s="196">
        <v>32.01</v>
      </c>
      <c r="E794" s="195">
        <v>0.9</v>
      </c>
    </row>
    <row r="795" spans="1:5" x14ac:dyDescent="0.25">
      <c r="A795" s="219" t="s">
        <v>1253</v>
      </c>
      <c r="B795" s="216" t="s">
        <v>1254</v>
      </c>
      <c r="C795" s="196">
        <v>69.41</v>
      </c>
      <c r="D795" s="196">
        <v>45.12</v>
      </c>
      <c r="E795" s="195">
        <v>1.32</v>
      </c>
    </row>
    <row r="796" spans="1:5" x14ac:dyDescent="0.25">
      <c r="A796" s="219" t="s">
        <v>1255</v>
      </c>
      <c r="B796" s="216" t="s">
        <v>1256</v>
      </c>
      <c r="C796" s="196">
        <v>71.900000000000006</v>
      </c>
      <c r="D796" s="196">
        <v>46.74</v>
      </c>
      <c r="E796" s="195">
        <v>1.32</v>
      </c>
    </row>
    <row r="797" spans="1:5" x14ac:dyDescent="0.25">
      <c r="A797" s="219" t="s">
        <v>1257</v>
      </c>
      <c r="B797" s="216" t="s">
        <v>1258</v>
      </c>
      <c r="C797" s="196">
        <v>92.06</v>
      </c>
      <c r="D797" s="196">
        <v>59.84</v>
      </c>
      <c r="E797" s="195">
        <v>2.15</v>
      </c>
    </row>
    <row r="798" spans="1:5" x14ac:dyDescent="0.25">
      <c r="A798" s="219" t="s">
        <v>1259</v>
      </c>
      <c r="B798" s="216" t="s">
        <v>1260</v>
      </c>
      <c r="C798" s="196">
        <v>81.709999999999994</v>
      </c>
      <c r="D798" s="196">
        <v>53.11</v>
      </c>
      <c r="E798" s="195">
        <v>1.5</v>
      </c>
    </row>
    <row r="799" spans="1:5" x14ac:dyDescent="0.25">
      <c r="A799" s="219" t="s">
        <v>1261</v>
      </c>
      <c r="B799" s="216" t="s">
        <v>1262</v>
      </c>
      <c r="C799" s="196">
        <v>113.34</v>
      </c>
      <c r="D799" s="196">
        <v>73.67</v>
      </c>
      <c r="E799" s="195">
        <v>2.1</v>
      </c>
    </row>
    <row r="800" spans="1:5" x14ac:dyDescent="0.25">
      <c r="A800" s="219" t="s">
        <v>1263</v>
      </c>
      <c r="B800" s="216" t="s">
        <v>1264</v>
      </c>
      <c r="C800" s="196">
        <v>105.02</v>
      </c>
      <c r="D800" s="196">
        <v>68.260000000000005</v>
      </c>
      <c r="E800" s="195">
        <v>1.7</v>
      </c>
    </row>
    <row r="801" spans="1:5" x14ac:dyDescent="0.25">
      <c r="A801" s="219" t="s">
        <v>1265</v>
      </c>
      <c r="B801" s="216" t="s">
        <v>1266</v>
      </c>
      <c r="C801" s="196">
        <v>136.68</v>
      </c>
      <c r="D801" s="196">
        <v>88.84</v>
      </c>
      <c r="E801" s="195">
        <v>2.4</v>
      </c>
    </row>
    <row r="802" spans="1:5" x14ac:dyDescent="0.25">
      <c r="A802" s="221" t="s">
        <v>503</v>
      </c>
      <c r="B802" s="198" t="s">
        <v>504</v>
      </c>
      <c r="C802" s="196">
        <v>181.91</v>
      </c>
      <c r="D802" s="196">
        <v>118.24</v>
      </c>
      <c r="E802" s="197">
        <v>11.5</v>
      </c>
    </row>
    <row r="803" spans="1:5" x14ac:dyDescent="0.25">
      <c r="A803" s="221" t="s">
        <v>328</v>
      </c>
      <c r="B803" s="198" t="s">
        <v>1526</v>
      </c>
      <c r="C803" s="196">
        <v>229.45</v>
      </c>
      <c r="D803" s="196">
        <v>149.13999999999999</v>
      </c>
      <c r="E803" s="197">
        <v>35</v>
      </c>
    </row>
    <row r="804" spans="1:5" x14ac:dyDescent="0.25">
      <c r="A804" s="221" t="s">
        <v>329</v>
      </c>
      <c r="B804" s="198" t="s">
        <v>1527</v>
      </c>
      <c r="C804" s="196">
        <v>312.45</v>
      </c>
      <c r="D804" s="196">
        <v>203.09</v>
      </c>
      <c r="E804" s="197">
        <v>55</v>
      </c>
    </row>
    <row r="805" spans="1:5" x14ac:dyDescent="0.25">
      <c r="A805" s="221" t="s">
        <v>330</v>
      </c>
      <c r="B805" s="198" t="s">
        <v>1528</v>
      </c>
      <c r="C805" s="196">
        <v>279.45</v>
      </c>
      <c r="D805" s="196">
        <v>181.64</v>
      </c>
      <c r="E805" s="197">
        <v>50</v>
      </c>
    </row>
    <row r="806" spans="1:5" x14ac:dyDescent="0.25">
      <c r="A806" s="221" t="s">
        <v>331</v>
      </c>
      <c r="B806" s="198" t="s">
        <v>1529</v>
      </c>
      <c r="C806" s="196">
        <v>649.45000000000005</v>
      </c>
      <c r="D806" s="196">
        <v>422.14</v>
      </c>
      <c r="E806" s="197">
        <v>75</v>
      </c>
    </row>
    <row r="807" spans="1:5" x14ac:dyDescent="0.25">
      <c r="A807" s="221" t="s">
        <v>332</v>
      </c>
      <c r="B807" s="198" t="s">
        <v>505</v>
      </c>
      <c r="C807" s="196">
        <v>58.83</v>
      </c>
      <c r="D807" s="196">
        <v>38.24</v>
      </c>
      <c r="E807" s="197">
        <v>3.5</v>
      </c>
    </row>
    <row r="808" spans="1:5" x14ac:dyDescent="0.25">
      <c r="A808" s="221" t="s">
        <v>506</v>
      </c>
      <c r="B808" s="198" t="s">
        <v>507</v>
      </c>
      <c r="C808" s="196">
        <v>2.87</v>
      </c>
      <c r="D808" s="196">
        <v>1.87</v>
      </c>
      <c r="E808" s="197">
        <v>0.125</v>
      </c>
    </row>
    <row r="809" spans="1:5" x14ac:dyDescent="0.25">
      <c r="A809" s="221" t="s">
        <v>508</v>
      </c>
      <c r="B809" s="198" t="s">
        <v>507</v>
      </c>
      <c r="C809" s="196">
        <v>3.07</v>
      </c>
      <c r="D809" s="196">
        <v>2</v>
      </c>
      <c r="E809" s="197">
        <v>0.21249999999999999</v>
      </c>
    </row>
    <row r="810" spans="1:5" x14ac:dyDescent="0.25">
      <c r="A810" s="221" t="s">
        <v>509</v>
      </c>
      <c r="B810" s="198" t="s">
        <v>507</v>
      </c>
      <c r="C810" s="196">
        <v>4.97</v>
      </c>
      <c r="D810" s="196">
        <v>3.23</v>
      </c>
      <c r="E810" s="197">
        <v>0.45</v>
      </c>
    </row>
    <row r="811" spans="1:5" x14ac:dyDescent="0.25">
      <c r="A811" s="220" t="s">
        <v>516</v>
      </c>
      <c r="B811" s="199" t="s">
        <v>1331</v>
      </c>
      <c r="C811" s="196">
        <v>19.78</v>
      </c>
      <c r="D811" s="196">
        <v>15.82</v>
      </c>
      <c r="E811" s="195">
        <v>0.1</v>
      </c>
    </row>
    <row r="812" spans="1:5" x14ac:dyDescent="0.25">
      <c r="A812" s="220" t="s">
        <v>517</v>
      </c>
      <c r="B812" s="199" t="s">
        <v>1332</v>
      </c>
      <c r="C812" s="196">
        <v>35.6</v>
      </c>
      <c r="D812" s="196">
        <v>28.48</v>
      </c>
      <c r="E812" s="195">
        <v>0.17</v>
      </c>
    </row>
    <row r="813" spans="1:5" x14ac:dyDescent="0.25">
      <c r="A813" s="220" t="s">
        <v>518</v>
      </c>
      <c r="B813" s="199" t="s">
        <v>1333</v>
      </c>
      <c r="C813" s="196">
        <v>217.58</v>
      </c>
      <c r="D813" s="196">
        <v>174.06</v>
      </c>
      <c r="E813" s="195">
        <v>1.52</v>
      </c>
    </row>
    <row r="814" spans="1:5" x14ac:dyDescent="0.25">
      <c r="A814" s="220" t="s">
        <v>519</v>
      </c>
      <c r="B814" s="199" t="s">
        <v>1334</v>
      </c>
      <c r="C814" s="196">
        <v>346.81</v>
      </c>
      <c r="D814" s="196">
        <v>277.45</v>
      </c>
      <c r="E814" s="195">
        <v>4</v>
      </c>
    </row>
    <row r="815" spans="1:5" x14ac:dyDescent="0.25">
      <c r="A815" s="220" t="s">
        <v>520</v>
      </c>
      <c r="B815" s="199" t="s">
        <v>1335</v>
      </c>
      <c r="C815" s="196">
        <v>408.79</v>
      </c>
      <c r="D815" s="196">
        <v>327.02999999999997</v>
      </c>
      <c r="E815" s="195">
        <v>10</v>
      </c>
    </row>
    <row r="816" spans="1:5" x14ac:dyDescent="0.25">
      <c r="A816" s="220" t="s">
        <v>521</v>
      </c>
      <c r="B816" s="199" t="s">
        <v>1336</v>
      </c>
      <c r="C816" s="196">
        <v>421.98</v>
      </c>
      <c r="D816" s="196">
        <v>337.58</v>
      </c>
      <c r="E816" s="195">
        <v>5.6</v>
      </c>
    </row>
    <row r="817" spans="1:5" x14ac:dyDescent="0.25">
      <c r="A817" s="220" t="s">
        <v>522</v>
      </c>
      <c r="B817" s="199" t="s">
        <v>1337</v>
      </c>
      <c r="C817" s="196">
        <v>65.930000000000007</v>
      </c>
      <c r="D817" s="196">
        <v>52.74</v>
      </c>
      <c r="E817" s="195">
        <v>0.33</v>
      </c>
    </row>
    <row r="818" spans="1:5" x14ac:dyDescent="0.25">
      <c r="A818" s="220" t="s">
        <v>523</v>
      </c>
      <c r="B818" s="199" t="s">
        <v>1338</v>
      </c>
      <c r="C818" s="196">
        <v>81.760000000000005</v>
      </c>
      <c r="D818" s="196">
        <v>65.41</v>
      </c>
      <c r="E818" s="195">
        <v>0.65</v>
      </c>
    </row>
    <row r="819" spans="1:5" x14ac:dyDescent="0.25">
      <c r="A819" s="220" t="s">
        <v>524</v>
      </c>
      <c r="B819" s="199" t="s">
        <v>1339</v>
      </c>
      <c r="C819" s="196">
        <v>118.68</v>
      </c>
      <c r="D819" s="196">
        <v>94.94</v>
      </c>
      <c r="E819" s="195">
        <v>0.96</v>
      </c>
    </row>
    <row r="820" spans="1:5" x14ac:dyDescent="0.25">
      <c r="A820" s="220" t="s">
        <v>525</v>
      </c>
      <c r="B820" s="199" t="s">
        <v>1340</v>
      </c>
      <c r="C820" s="196">
        <v>210.99</v>
      </c>
      <c r="D820" s="196">
        <v>168.79</v>
      </c>
      <c r="E820" s="195">
        <v>1.47</v>
      </c>
    </row>
    <row r="821" spans="1:5" x14ac:dyDescent="0.25">
      <c r="A821" s="220" t="s">
        <v>526</v>
      </c>
      <c r="B821" s="199" t="s">
        <v>1341</v>
      </c>
      <c r="C821" s="196">
        <v>349.45</v>
      </c>
      <c r="D821" s="196">
        <v>279.56</v>
      </c>
      <c r="E821" s="195">
        <v>3.5</v>
      </c>
    </row>
    <row r="822" spans="1:5" x14ac:dyDescent="0.25">
      <c r="A822" s="220" t="s">
        <v>527</v>
      </c>
      <c r="B822" s="199" t="s">
        <v>1342</v>
      </c>
      <c r="C822" s="196">
        <v>415.38</v>
      </c>
      <c r="D822" s="196">
        <v>332.3</v>
      </c>
      <c r="E822" s="195">
        <v>4.9000000000000004</v>
      </c>
    </row>
    <row r="823" spans="1:5" x14ac:dyDescent="0.25">
      <c r="A823" s="220" t="s">
        <v>528</v>
      </c>
      <c r="B823" s="199" t="s">
        <v>1343</v>
      </c>
      <c r="C823" s="196">
        <v>30.86</v>
      </c>
      <c r="D823" s="196">
        <v>24.69</v>
      </c>
      <c r="E823" s="195">
        <v>0.05</v>
      </c>
    </row>
    <row r="824" spans="1:5" x14ac:dyDescent="0.25">
      <c r="A824" s="220" t="s">
        <v>529</v>
      </c>
      <c r="B824" s="199" t="s">
        <v>1344</v>
      </c>
      <c r="C824" s="196">
        <v>43.91</v>
      </c>
      <c r="D824" s="196">
        <v>35.130000000000003</v>
      </c>
      <c r="E824" s="195">
        <v>0.6</v>
      </c>
    </row>
    <row r="825" spans="1:5" x14ac:dyDescent="0.25">
      <c r="A825" s="220" t="s">
        <v>530</v>
      </c>
      <c r="B825" s="199" t="s">
        <v>1345</v>
      </c>
      <c r="C825" s="196">
        <v>178.02</v>
      </c>
      <c r="D825" s="196">
        <v>142.41999999999999</v>
      </c>
      <c r="E825" s="195">
        <v>1.4</v>
      </c>
    </row>
    <row r="826" spans="1:5" x14ac:dyDescent="0.25">
      <c r="A826" s="220" t="s">
        <v>531</v>
      </c>
      <c r="B826" s="199" t="s">
        <v>1346</v>
      </c>
      <c r="C826" s="196">
        <v>284.83999999999997</v>
      </c>
      <c r="D826" s="196">
        <v>227.87</v>
      </c>
      <c r="E826" s="195">
        <v>3.54</v>
      </c>
    </row>
    <row r="827" spans="1:5" x14ac:dyDescent="0.25">
      <c r="A827" s="220" t="s">
        <v>532</v>
      </c>
      <c r="B827" s="199" t="s">
        <v>1347</v>
      </c>
      <c r="C827" s="196">
        <v>47.47</v>
      </c>
      <c r="D827" s="196">
        <v>37.979999999999997</v>
      </c>
      <c r="E827" s="195">
        <v>0.05</v>
      </c>
    </row>
    <row r="828" spans="1:5" x14ac:dyDescent="0.25">
      <c r="A828" s="220" t="s">
        <v>533</v>
      </c>
      <c r="B828" s="199" t="s">
        <v>1348</v>
      </c>
      <c r="C828" s="196">
        <v>91.38</v>
      </c>
      <c r="D828" s="196">
        <v>73.099999999999994</v>
      </c>
      <c r="E828" s="195">
        <v>0.14000000000000001</v>
      </c>
    </row>
    <row r="829" spans="1:5" x14ac:dyDescent="0.25">
      <c r="A829" s="220" t="s">
        <v>534</v>
      </c>
      <c r="B829" s="199" t="s">
        <v>1349</v>
      </c>
      <c r="C829" s="196">
        <v>665.93</v>
      </c>
      <c r="D829" s="196">
        <v>532.74</v>
      </c>
      <c r="E829" s="195">
        <v>4.54</v>
      </c>
    </row>
    <row r="830" spans="1:5" x14ac:dyDescent="0.25">
      <c r="A830" s="220" t="s">
        <v>535</v>
      </c>
      <c r="B830" s="199" t="s">
        <v>1350</v>
      </c>
      <c r="C830" s="196">
        <v>1053.6300000000001</v>
      </c>
      <c r="D830" s="196">
        <v>842.9</v>
      </c>
      <c r="E830" s="195">
        <v>14.59</v>
      </c>
    </row>
  </sheetData>
  <sortState xmlns:xlrd2="http://schemas.microsoft.com/office/spreadsheetml/2017/richdata2" ref="A2:E1003">
    <sortCondition ref="A2:A100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6" ma:contentTypeDescription="Create a new document." ma:contentTypeScope="" ma:versionID="066c878fb8679a7cf192f0f8d041527d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d55ee5b078a42329faf6ba433c5c63a8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1B3A1-28BD-47AB-A64D-9A806DAE9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7F192F-A264-44A7-8317-745BB2513928}">
  <ds:schemaRefs>
    <ds:schemaRef ds:uri="http://schemas.microsoft.com/office/2006/metadata/properties"/>
    <ds:schemaRef ds:uri="http://schemas.microsoft.com/office/infopath/2007/PartnerControls"/>
    <ds:schemaRef ds:uri="4403f5c9-7e89-41c3-89cb-e0593acc0371"/>
    <ds:schemaRef ds:uri="9ccbf296-4c76-46c2-947b-07b5333d0a2d"/>
  </ds:schemaRefs>
</ds:datastoreItem>
</file>

<file path=customXml/itemProps3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Andy Remus (Rapid Air)</cp:lastModifiedBy>
  <cp:revision/>
  <cp:lastPrinted>2022-12-08T14:14:23Z</cp:lastPrinted>
  <dcterms:created xsi:type="dcterms:W3CDTF">2007-12-23T15:42:30Z</dcterms:created>
  <dcterms:modified xsi:type="dcterms:W3CDTF">2022-12-08T15:37:25Z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