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neeredspecialties-my.sharepoint.com/personal/kmcglauchlen_rapidairproducts_com/Documents/Desktop/Price Sheets for Review/TIER 3/2022/"/>
    </mc:Choice>
  </mc:AlternateContent>
  <xr:revisionPtr revIDLastSave="6" documentId="8_{73F1D0AC-6FFD-44DE-8E72-2516C2475A72}" xr6:coauthVersionLast="46" xr6:coauthVersionMax="47" xr10:uidLastSave="{F3DB9E27-906B-4280-9023-080C9093F503}"/>
  <bookViews>
    <workbookView xWindow="-120" yWindow="-120" windowWidth="29040" windowHeight="16440" xr2:uid="{DDF8DC90-5C3C-4AE9-B169-E52554096881}"/>
  </bookViews>
  <sheets>
    <sheet name="Sheet1" sheetId="1" r:id="rId1"/>
    <sheet name="Sheet2" sheetId="2" r:id="rId2"/>
  </sheets>
  <definedNames>
    <definedName name="_xlnm._FilterDatabase" localSheetId="1" hidden="1">Sheet2!$A$2:$E$214</definedName>
    <definedName name="_xlnm.Print_Area" localSheetId="0">Sheet1!$A$1:$K$212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9" i="1" l="1"/>
  <c r="I209" i="1" l="1"/>
  <c r="F209" i="1"/>
  <c r="I206" i="1"/>
  <c r="I202" i="1"/>
  <c r="I190" i="1"/>
  <c r="I177" i="1"/>
  <c r="I176" i="1"/>
  <c r="I175" i="1"/>
  <c r="I171" i="1"/>
  <c r="I163" i="1"/>
  <c r="I162" i="1"/>
  <c r="I156" i="1"/>
  <c r="I139" i="1"/>
  <c r="I130" i="1"/>
  <c r="I115" i="1"/>
  <c r="I99" i="1"/>
  <c r="I94" i="1"/>
  <c r="I90" i="1"/>
  <c r="I84" i="1"/>
  <c r="I83" i="1"/>
  <c r="I69" i="1"/>
  <c r="I64" i="1"/>
  <c r="I54" i="1"/>
  <c r="I41" i="1"/>
  <c r="I34" i="1"/>
  <c r="C208" i="1"/>
  <c r="I208" i="1" s="1"/>
  <c r="C207" i="1"/>
  <c r="I207" i="1" s="1"/>
  <c r="C205" i="1"/>
  <c r="I205" i="1" s="1"/>
  <c r="C204" i="1"/>
  <c r="I204" i="1" s="1"/>
  <c r="C203" i="1"/>
  <c r="I203" i="1" s="1"/>
  <c r="C201" i="1"/>
  <c r="I201" i="1" s="1"/>
  <c r="C200" i="1"/>
  <c r="I200" i="1" s="1"/>
  <c r="C199" i="1"/>
  <c r="I199" i="1" s="1"/>
  <c r="C198" i="1"/>
  <c r="I198" i="1" s="1"/>
  <c r="C197" i="1"/>
  <c r="I197" i="1" s="1"/>
  <c r="C196" i="1"/>
  <c r="I196" i="1" s="1"/>
  <c r="C195" i="1"/>
  <c r="I195" i="1" s="1"/>
  <c r="C194" i="1"/>
  <c r="I194" i="1" s="1"/>
  <c r="C193" i="1"/>
  <c r="I193" i="1" s="1"/>
  <c r="C192" i="1"/>
  <c r="I192" i="1" s="1"/>
  <c r="C191" i="1"/>
  <c r="I191" i="1" s="1"/>
  <c r="C189" i="1"/>
  <c r="I189" i="1" s="1"/>
  <c r="C188" i="1"/>
  <c r="I188" i="1" s="1"/>
  <c r="C187" i="1"/>
  <c r="I187" i="1" s="1"/>
  <c r="C186" i="1"/>
  <c r="I186" i="1" s="1"/>
  <c r="D185" i="1"/>
  <c r="F185" i="1" s="1"/>
  <c r="C185" i="1"/>
  <c r="I185" i="1" s="1"/>
  <c r="C184" i="1"/>
  <c r="I184" i="1" s="1"/>
  <c r="C183" i="1"/>
  <c r="I183" i="1" s="1"/>
  <c r="C182" i="1"/>
  <c r="I182" i="1" s="1"/>
  <c r="C181" i="1"/>
  <c r="I181" i="1" s="1"/>
  <c r="C180" i="1"/>
  <c r="I180" i="1" s="1"/>
  <c r="C179" i="1"/>
  <c r="I179" i="1" s="1"/>
  <c r="C178" i="1"/>
  <c r="I178" i="1" s="1"/>
  <c r="C174" i="1"/>
  <c r="I174" i="1" s="1"/>
  <c r="C173" i="1"/>
  <c r="I173" i="1" s="1"/>
  <c r="C172" i="1"/>
  <c r="I172" i="1" s="1"/>
  <c r="C170" i="1"/>
  <c r="I170" i="1" s="1"/>
  <c r="C169" i="1"/>
  <c r="I169" i="1" s="1"/>
  <c r="C168" i="1"/>
  <c r="I168" i="1" s="1"/>
  <c r="C167" i="1"/>
  <c r="I167" i="1" s="1"/>
  <c r="C166" i="1"/>
  <c r="I166" i="1" s="1"/>
  <c r="C165" i="1"/>
  <c r="I165" i="1" s="1"/>
  <c r="C164" i="1"/>
  <c r="I164" i="1" s="1"/>
  <c r="C161" i="1"/>
  <c r="I161" i="1" s="1"/>
  <c r="C160" i="1"/>
  <c r="I160" i="1" s="1"/>
  <c r="C159" i="1"/>
  <c r="I159" i="1" s="1"/>
  <c r="C158" i="1"/>
  <c r="I158" i="1" s="1"/>
  <c r="C157" i="1"/>
  <c r="I157" i="1" s="1"/>
  <c r="C155" i="1"/>
  <c r="I155" i="1" s="1"/>
  <c r="C154" i="1"/>
  <c r="I154" i="1" s="1"/>
  <c r="C153" i="1"/>
  <c r="I153" i="1" s="1"/>
  <c r="C152" i="1"/>
  <c r="I152" i="1" s="1"/>
  <c r="C151" i="1"/>
  <c r="I151" i="1" s="1"/>
  <c r="C150" i="1"/>
  <c r="I150" i="1" s="1"/>
  <c r="C149" i="1"/>
  <c r="I149" i="1" s="1"/>
  <c r="C148" i="1"/>
  <c r="I148" i="1" s="1"/>
  <c r="C147" i="1"/>
  <c r="I147" i="1" s="1"/>
  <c r="C146" i="1"/>
  <c r="I146" i="1" s="1"/>
  <c r="C145" i="1"/>
  <c r="I145" i="1" s="1"/>
  <c r="C144" i="1"/>
  <c r="I144" i="1" s="1"/>
  <c r="C143" i="1"/>
  <c r="I143" i="1" s="1"/>
  <c r="C142" i="1"/>
  <c r="I142" i="1" s="1"/>
  <c r="C141" i="1"/>
  <c r="I141" i="1" s="1"/>
  <c r="C140" i="1"/>
  <c r="I140" i="1" s="1"/>
  <c r="C138" i="1"/>
  <c r="I138" i="1" s="1"/>
  <c r="C137" i="1"/>
  <c r="I137" i="1" s="1"/>
  <c r="C136" i="1"/>
  <c r="I136" i="1" s="1"/>
  <c r="C135" i="1"/>
  <c r="I135" i="1" s="1"/>
  <c r="C134" i="1"/>
  <c r="I134" i="1" s="1"/>
  <c r="C133" i="1"/>
  <c r="I133" i="1" s="1"/>
  <c r="C132" i="1"/>
  <c r="I132" i="1" s="1"/>
  <c r="C131" i="1"/>
  <c r="I131" i="1" s="1"/>
  <c r="C129" i="1"/>
  <c r="I129" i="1" s="1"/>
  <c r="C128" i="1"/>
  <c r="I128" i="1" s="1"/>
  <c r="C127" i="1"/>
  <c r="I127" i="1" s="1"/>
  <c r="C126" i="1"/>
  <c r="I126" i="1" s="1"/>
  <c r="C125" i="1"/>
  <c r="I125" i="1" s="1"/>
  <c r="C124" i="1"/>
  <c r="I124" i="1" s="1"/>
  <c r="C123" i="1"/>
  <c r="I123" i="1" s="1"/>
  <c r="C122" i="1"/>
  <c r="I122" i="1" s="1"/>
  <c r="C121" i="1"/>
  <c r="I121" i="1" s="1"/>
  <c r="C120" i="1"/>
  <c r="I120" i="1" s="1"/>
  <c r="C119" i="1"/>
  <c r="I119" i="1" s="1"/>
  <c r="C118" i="1"/>
  <c r="I118" i="1" s="1"/>
  <c r="C117" i="1"/>
  <c r="I117" i="1" s="1"/>
  <c r="C116" i="1"/>
  <c r="I116" i="1" s="1"/>
  <c r="C114" i="1"/>
  <c r="I114" i="1" s="1"/>
  <c r="C113" i="1"/>
  <c r="I113" i="1" s="1"/>
  <c r="C112" i="1"/>
  <c r="I112" i="1" s="1"/>
  <c r="C111" i="1"/>
  <c r="I111" i="1" s="1"/>
  <c r="C110" i="1"/>
  <c r="I110" i="1" s="1"/>
  <c r="C109" i="1"/>
  <c r="I109" i="1" s="1"/>
  <c r="C108" i="1"/>
  <c r="I108" i="1" s="1"/>
  <c r="C107" i="1"/>
  <c r="I107" i="1" s="1"/>
  <c r="C106" i="1"/>
  <c r="I106" i="1" s="1"/>
  <c r="C105" i="1"/>
  <c r="I105" i="1" s="1"/>
  <c r="C104" i="1"/>
  <c r="I104" i="1" s="1"/>
  <c r="C103" i="1"/>
  <c r="I103" i="1" s="1"/>
  <c r="C102" i="1"/>
  <c r="I102" i="1" s="1"/>
  <c r="C101" i="1"/>
  <c r="I101" i="1" s="1"/>
  <c r="C100" i="1"/>
  <c r="I100" i="1" s="1"/>
  <c r="C98" i="1"/>
  <c r="I98" i="1" s="1"/>
  <c r="C97" i="1"/>
  <c r="I97" i="1" s="1"/>
  <c r="C96" i="1"/>
  <c r="I96" i="1" s="1"/>
  <c r="C95" i="1"/>
  <c r="I95" i="1" s="1"/>
  <c r="C93" i="1"/>
  <c r="I93" i="1" s="1"/>
  <c r="C92" i="1"/>
  <c r="I92" i="1" s="1"/>
  <c r="C91" i="1"/>
  <c r="I91" i="1" s="1"/>
  <c r="C89" i="1"/>
  <c r="I89" i="1" s="1"/>
  <c r="C88" i="1"/>
  <c r="I88" i="1" s="1"/>
  <c r="C87" i="1"/>
  <c r="I87" i="1" s="1"/>
  <c r="C86" i="1"/>
  <c r="I86" i="1" s="1"/>
  <c r="C85" i="1"/>
  <c r="I85" i="1" s="1"/>
  <c r="C82" i="1"/>
  <c r="I82" i="1" s="1"/>
  <c r="C81" i="1"/>
  <c r="I81" i="1" s="1"/>
  <c r="C80" i="1"/>
  <c r="I80" i="1" s="1"/>
  <c r="C79" i="1"/>
  <c r="I79" i="1" s="1"/>
  <c r="C78" i="1"/>
  <c r="I78" i="1" s="1"/>
  <c r="C77" i="1"/>
  <c r="I77" i="1" s="1"/>
  <c r="C76" i="1"/>
  <c r="I76" i="1" s="1"/>
  <c r="C75" i="1"/>
  <c r="I75" i="1" s="1"/>
  <c r="C74" i="1"/>
  <c r="I74" i="1" s="1"/>
  <c r="C73" i="1"/>
  <c r="I73" i="1" s="1"/>
  <c r="C72" i="1"/>
  <c r="I72" i="1" s="1"/>
  <c r="C71" i="1"/>
  <c r="I71" i="1" s="1"/>
  <c r="C70" i="1"/>
  <c r="I70" i="1" s="1"/>
  <c r="C68" i="1"/>
  <c r="I68" i="1" s="1"/>
  <c r="C67" i="1"/>
  <c r="I67" i="1" s="1"/>
  <c r="C66" i="1"/>
  <c r="I66" i="1" s="1"/>
  <c r="C65" i="1"/>
  <c r="I65" i="1" s="1"/>
  <c r="C63" i="1"/>
  <c r="I63" i="1" s="1"/>
  <c r="C62" i="1"/>
  <c r="I62" i="1" s="1"/>
  <c r="C61" i="1"/>
  <c r="I61" i="1" s="1"/>
  <c r="C60" i="1"/>
  <c r="I60" i="1" s="1"/>
  <c r="C59" i="1"/>
  <c r="I59" i="1" s="1"/>
  <c r="C58" i="1"/>
  <c r="I58" i="1" s="1"/>
  <c r="C57" i="1"/>
  <c r="I57" i="1" s="1"/>
  <c r="C56" i="1"/>
  <c r="I56" i="1" s="1"/>
  <c r="C55" i="1"/>
  <c r="I55" i="1" s="1"/>
  <c r="C53" i="1"/>
  <c r="I53" i="1" s="1"/>
  <c r="C52" i="1"/>
  <c r="I52" i="1" s="1"/>
  <c r="C51" i="1"/>
  <c r="I51" i="1" s="1"/>
  <c r="C50" i="1"/>
  <c r="I50" i="1" s="1"/>
  <c r="D49" i="1"/>
  <c r="F49" i="1" s="1"/>
  <c r="C49" i="1"/>
  <c r="I49" i="1" s="1"/>
  <c r="C48" i="1"/>
  <c r="I48" i="1" s="1"/>
  <c r="C47" i="1"/>
  <c r="I47" i="1" s="1"/>
  <c r="C46" i="1"/>
  <c r="I46" i="1" s="1"/>
  <c r="D45" i="1"/>
  <c r="F45" i="1" s="1"/>
  <c r="C45" i="1"/>
  <c r="I45" i="1" s="1"/>
  <c r="C44" i="1"/>
  <c r="I44" i="1" s="1"/>
  <c r="C43" i="1"/>
  <c r="I43" i="1" s="1"/>
  <c r="C42" i="1"/>
  <c r="I42" i="1" s="1"/>
  <c r="C40" i="1"/>
  <c r="I40" i="1" s="1"/>
  <c r="C39" i="1"/>
  <c r="I39" i="1" s="1"/>
  <c r="C38" i="1"/>
  <c r="I38" i="1" s="1"/>
  <c r="C37" i="1"/>
  <c r="I37" i="1" s="1"/>
  <c r="C36" i="1"/>
  <c r="I36" i="1" s="1"/>
  <c r="C35" i="1"/>
  <c r="I35" i="1" s="1"/>
  <c r="C33" i="1"/>
  <c r="I33" i="1" s="1"/>
  <c r="C32" i="1"/>
  <c r="I32" i="1" s="1"/>
  <c r="C31" i="1"/>
  <c r="I31" i="1" s="1"/>
  <c r="D30" i="1"/>
  <c r="F30" i="1" s="1"/>
  <c r="C30" i="1"/>
  <c r="I30" i="1" s="1"/>
  <c r="C29" i="1"/>
  <c r="I29" i="1" s="1"/>
  <c r="C28" i="1"/>
  <c r="I28" i="1" s="1"/>
  <c r="C27" i="1"/>
  <c r="I27" i="1" s="1"/>
  <c r="D26" i="1"/>
  <c r="F26" i="1" s="1"/>
  <c r="C26" i="1"/>
  <c r="I26" i="1" s="1"/>
  <c r="C25" i="1"/>
  <c r="I25" i="1" s="1"/>
  <c r="C24" i="1"/>
  <c r="I24" i="1" s="1"/>
  <c r="D23" i="1"/>
  <c r="F23" i="1" s="1"/>
  <c r="C23" i="1"/>
  <c r="I23" i="1" s="1"/>
  <c r="C22" i="1"/>
  <c r="I22" i="1" s="1"/>
  <c r="C21" i="1"/>
  <c r="I21" i="1" s="1"/>
  <c r="C20" i="1"/>
  <c r="I20" i="1" s="1"/>
  <c r="D19" i="1"/>
  <c r="F19" i="1" s="1"/>
  <c r="C19" i="1"/>
  <c r="I19" i="1" s="1"/>
  <c r="C18" i="1"/>
  <c r="I18" i="1" s="1"/>
  <c r="C17" i="1"/>
  <c r="I17" i="1" s="1"/>
  <c r="C16" i="1"/>
  <c r="I16" i="1" s="1"/>
  <c r="D15" i="1"/>
  <c r="F15" i="1" s="1"/>
  <c r="C15" i="1"/>
  <c r="I15" i="1" s="1"/>
  <c r="C14" i="1"/>
  <c r="I14" i="1" s="1"/>
  <c r="C13" i="1"/>
  <c r="I13" i="1" s="1"/>
  <c r="C12" i="1"/>
  <c r="I12" i="1" s="1"/>
  <c r="C11" i="1"/>
  <c r="I11" i="1" s="1"/>
  <c r="D10" i="1"/>
  <c r="F10" i="1" s="1"/>
  <c r="C10" i="1"/>
  <c r="I10" i="1" s="1"/>
  <c r="C9" i="1"/>
  <c r="I9" i="1" s="1"/>
  <c r="C8" i="1"/>
  <c r="I8" i="1" s="1"/>
  <c r="D22" i="1" l="1"/>
  <c r="F22" i="1" s="1"/>
  <c r="D182" i="1"/>
  <c r="F182" i="1" s="1"/>
  <c r="D193" i="1"/>
  <c r="F193" i="1" s="1"/>
  <c r="D201" i="1"/>
  <c r="F201" i="1" s="1"/>
  <c r="D207" i="1"/>
  <c r="F207" i="1" s="1"/>
  <c r="D73" i="1"/>
  <c r="F73" i="1" s="1"/>
  <c r="D172" i="1"/>
  <c r="F172" i="1" s="1"/>
  <c r="D42" i="1"/>
  <c r="F42" i="1" s="1"/>
  <c r="D62" i="1"/>
  <c r="F62" i="1" s="1"/>
  <c r="D50" i="1"/>
  <c r="F50" i="1" s="1"/>
  <c r="D13" i="1"/>
  <c r="F13" i="1" s="1"/>
  <c r="D36" i="1"/>
  <c r="F36" i="1" s="1"/>
  <c r="D186" i="1"/>
  <c r="F186" i="1" s="1"/>
  <c r="D194" i="1"/>
  <c r="F194" i="1" s="1"/>
  <c r="D140" i="1"/>
  <c r="F140" i="1" s="1"/>
  <c r="D67" i="1"/>
  <c r="F67" i="1" s="1"/>
  <c r="D70" i="1"/>
  <c r="F70" i="1" s="1"/>
  <c r="D77" i="1"/>
  <c r="F77" i="1" s="1"/>
  <c r="D32" i="1"/>
  <c r="F32" i="1" s="1"/>
  <c r="D168" i="1"/>
  <c r="F168" i="1" s="1"/>
  <c r="D61" i="1"/>
  <c r="F61" i="1" s="1"/>
  <c r="D9" i="1"/>
  <c r="F9" i="1" s="1"/>
  <c r="D25" i="1"/>
  <c r="F25" i="1" s="1"/>
  <c r="D134" i="1"/>
  <c r="F134" i="1" s="1"/>
  <c r="D114" i="1"/>
  <c r="F114" i="1" s="1"/>
  <c r="D85" i="1"/>
  <c r="F85" i="1" s="1"/>
  <c r="D98" i="1"/>
  <c r="F98" i="1" s="1"/>
  <c r="D146" i="1"/>
  <c r="F146" i="1" s="1"/>
  <c r="D123" i="1"/>
  <c r="F123" i="1" s="1"/>
  <c r="D104" i="1"/>
  <c r="F104" i="1" s="1"/>
  <c r="D112" i="1"/>
  <c r="F112" i="1" s="1"/>
  <c r="D46" i="1"/>
  <c r="F46" i="1" s="1"/>
  <c r="D17" i="1"/>
  <c r="F17" i="1" s="1"/>
  <c r="D20" i="1"/>
  <c r="F20" i="1" s="1"/>
  <c r="D183" i="1"/>
  <c r="F183" i="1" s="1"/>
  <c r="D164" i="1"/>
  <c r="F164" i="1" s="1"/>
  <c r="D87" i="1"/>
  <c r="F87" i="1" s="1"/>
  <c r="D144" i="1"/>
  <c r="F144" i="1" s="1"/>
  <c r="D117" i="1"/>
  <c r="F117" i="1" s="1"/>
  <c r="D142" i="1"/>
  <c r="F142" i="1" s="1"/>
  <c r="D106" i="1"/>
  <c r="F106" i="1" s="1"/>
  <c r="D68" i="1"/>
  <c r="F68" i="1" s="1"/>
  <c r="D72" i="1"/>
  <c r="F72" i="1" s="1"/>
  <c r="D79" i="1"/>
  <c r="F79" i="1" s="1"/>
  <c r="D165" i="1"/>
  <c r="F165" i="1" s="1"/>
  <c r="D170" i="1"/>
  <c r="F170" i="1" s="1"/>
  <c r="D48" i="1"/>
  <c r="F48" i="1" s="1"/>
  <c r="D63" i="1"/>
  <c r="F63" i="1" s="1"/>
  <c r="D51" i="1"/>
  <c r="F51" i="1" s="1"/>
  <c r="D12" i="1"/>
  <c r="F12" i="1" s="1"/>
  <c r="D35" i="1"/>
  <c r="F35" i="1" s="1"/>
  <c r="D88" i="1"/>
  <c r="F88" i="1" s="1"/>
  <c r="D149" i="1"/>
  <c r="F149" i="1" s="1"/>
  <c r="D151" i="1"/>
  <c r="F151" i="1" s="1"/>
  <c r="D118" i="1"/>
  <c r="F118" i="1" s="1"/>
  <c r="D135" i="1"/>
  <c r="F135" i="1" s="1"/>
  <c r="D143" i="1"/>
  <c r="F143" i="1" s="1"/>
  <c r="D107" i="1"/>
  <c r="F107" i="1" s="1"/>
  <c r="D157" i="1"/>
  <c r="F157" i="1" s="1"/>
  <c r="D89" i="1"/>
  <c r="F89" i="1" s="1"/>
  <c r="D152" i="1"/>
  <c r="F152" i="1" s="1"/>
  <c r="D150" i="1"/>
  <c r="F150" i="1" s="1"/>
  <c r="D119" i="1"/>
  <c r="F119" i="1" s="1"/>
  <c r="D136" i="1"/>
  <c r="F136" i="1" s="1"/>
  <c r="D100" i="1"/>
  <c r="F100" i="1" s="1"/>
  <c r="D108" i="1"/>
  <c r="F108" i="1" s="1"/>
  <c r="D158" i="1"/>
  <c r="F158" i="1" s="1"/>
  <c r="D208" i="1"/>
  <c r="F208" i="1" s="1"/>
  <c r="D33" i="1"/>
  <c r="F33" i="1" s="1"/>
  <c r="D166" i="1"/>
  <c r="F166" i="1" s="1"/>
  <c r="D43" i="1"/>
  <c r="F43" i="1" s="1"/>
  <c r="D27" i="1"/>
  <c r="F27" i="1" s="1"/>
  <c r="D53" i="1"/>
  <c r="F53" i="1" s="1"/>
  <c r="D14" i="1"/>
  <c r="F14" i="1" s="1"/>
  <c r="D37" i="1"/>
  <c r="F37" i="1" s="1"/>
  <c r="D191" i="1"/>
  <c r="F191" i="1" s="1"/>
  <c r="D178" i="1"/>
  <c r="F178" i="1" s="1"/>
  <c r="D187" i="1"/>
  <c r="F187" i="1" s="1"/>
  <c r="D195" i="1"/>
  <c r="F195" i="1" s="1"/>
  <c r="D204" i="1"/>
  <c r="F204" i="1" s="1"/>
  <c r="D91" i="1"/>
  <c r="F91" i="1" s="1"/>
  <c r="D95" i="1"/>
  <c r="F95" i="1" s="1"/>
  <c r="D153" i="1"/>
  <c r="F153" i="1" s="1"/>
  <c r="D148" i="1"/>
  <c r="F148" i="1" s="1"/>
  <c r="D120" i="1"/>
  <c r="F120" i="1" s="1"/>
  <c r="D137" i="1"/>
  <c r="F137" i="1" s="1"/>
  <c r="D101" i="1"/>
  <c r="F101" i="1" s="1"/>
  <c r="D109" i="1"/>
  <c r="F109" i="1" s="1"/>
  <c r="D159" i="1"/>
  <c r="F159" i="1" s="1"/>
  <c r="D80" i="1"/>
  <c r="F80" i="1" s="1"/>
  <c r="D74" i="1"/>
  <c r="F74" i="1" s="1"/>
  <c r="D173" i="1"/>
  <c r="F173" i="1" s="1"/>
  <c r="D56" i="1"/>
  <c r="F56" i="1" s="1"/>
  <c r="D44" i="1"/>
  <c r="F44" i="1" s="1"/>
  <c r="D28" i="1"/>
  <c r="F28" i="1" s="1"/>
  <c r="D52" i="1"/>
  <c r="F52" i="1" s="1"/>
  <c r="D38" i="1"/>
  <c r="F38" i="1" s="1"/>
  <c r="D192" i="1"/>
  <c r="F192" i="1" s="1"/>
  <c r="D179" i="1"/>
  <c r="F179" i="1" s="1"/>
  <c r="D188" i="1"/>
  <c r="F188" i="1" s="1"/>
  <c r="D196" i="1"/>
  <c r="F196" i="1" s="1"/>
  <c r="D205" i="1"/>
  <c r="F205" i="1" s="1"/>
  <c r="D92" i="1"/>
  <c r="F92" i="1" s="1"/>
  <c r="D96" i="1"/>
  <c r="F96" i="1" s="1"/>
  <c r="D154" i="1"/>
  <c r="F154" i="1" s="1"/>
  <c r="D155" i="1"/>
  <c r="F155" i="1" s="1"/>
  <c r="D121" i="1"/>
  <c r="F121" i="1" s="1"/>
  <c r="D138" i="1"/>
  <c r="F138" i="1" s="1"/>
  <c r="D102" i="1"/>
  <c r="F102" i="1" s="1"/>
  <c r="D110" i="1"/>
  <c r="F110" i="1" s="1"/>
  <c r="D160" i="1"/>
  <c r="F160" i="1" s="1"/>
  <c r="D81" i="1"/>
  <c r="F81" i="1" s="1"/>
  <c r="D75" i="1"/>
  <c r="F75" i="1" s="1"/>
  <c r="D31" i="1"/>
  <c r="F31" i="1" s="1"/>
  <c r="D167" i="1"/>
  <c r="F167" i="1" s="1"/>
  <c r="D55" i="1"/>
  <c r="F55" i="1" s="1"/>
  <c r="D59" i="1"/>
  <c r="F59" i="1" s="1"/>
  <c r="D29" i="1"/>
  <c r="F29" i="1" s="1"/>
  <c r="D7" i="1"/>
  <c r="F7" i="1" s="1"/>
  <c r="D39" i="1"/>
  <c r="F39" i="1" s="1"/>
  <c r="D198" i="1"/>
  <c r="F198" i="1" s="1"/>
  <c r="D180" i="1"/>
  <c r="F180" i="1" s="1"/>
  <c r="D189" i="1"/>
  <c r="F189" i="1" s="1"/>
  <c r="D197" i="1"/>
  <c r="F197" i="1" s="1"/>
  <c r="D93" i="1"/>
  <c r="F93" i="1" s="1"/>
  <c r="D97" i="1"/>
  <c r="F97" i="1" s="1"/>
  <c r="D145" i="1"/>
  <c r="F145" i="1" s="1"/>
  <c r="D131" i="1"/>
  <c r="F131" i="1" s="1"/>
  <c r="D103" i="1"/>
  <c r="F103" i="1" s="1"/>
  <c r="D111" i="1"/>
  <c r="F111" i="1" s="1"/>
  <c r="D161" i="1"/>
  <c r="F161" i="1" s="1"/>
  <c r="D66" i="1"/>
  <c r="F66" i="1" s="1"/>
  <c r="D82" i="1"/>
  <c r="F82" i="1" s="1"/>
  <c r="D76" i="1"/>
  <c r="F76" i="1" s="1"/>
  <c r="D174" i="1"/>
  <c r="F174" i="1" s="1"/>
  <c r="D57" i="1"/>
  <c r="F57" i="1" s="1"/>
  <c r="D58" i="1"/>
  <c r="F58" i="1" s="1"/>
  <c r="D16" i="1"/>
  <c r="F16" i="1" s="1"/>
  <c r="D8" i="1"/>
  <c r="F8" i="1" s="1"/>
  <c r="D24" i="1"/>
  <c r="F24" i="1" s="1"/>
  <c r="D40" i="1"/>
  <c r="F40" i="1" s="1"/>
  <c r="D199" i="1"/>
  <c r="F199" i="1" s="1"/>
  <c r="D181" i="1"/>
  <c r="F181" i="1" s="1"/>
  <c r="D86" i="1"/>
  <c r="F86" i="1" s="1"/>
  <c r="D147" i="1"/>
  <c r="F147" i="1" s="1"/>
  <c r="D116" i="1"/>
  <c r="F116" i="1" s="1"/>
  <c r="D133" i="1"/>
  <c r="F133" i="1" s="1"/>
  <c r="D141" i="1"/>
  <c r="F141" i="1" s="1"/>
  <c r="D105" i="1"/>
  <c r="F105" i="1" s="1"/>
  <c r="D113" i="1"/>
  <c r="F113" i="1" s="1"/>
  <c r="D65" i="1"/>
  <c r="F65" i="1" s="1"/>
  <c r="D203" i="1"/>
  <c r="F203" i="1" s="1"/>
  <c r="D71" i="1"/>
  <c r="F71" i="1" s="1"/>
  <c r="D78" i="1"/>
  <c r="F78" i="1" s="1"/>
  <c r="D169" i="1"/>
  <c r="F169" i="1" s="1"/>
  <c r="D47" i="1"/>
  <c r="F47" i="1" s="1"/>
  <c r="D60" i="1"/>
  <c r="F60" i="1" s="1"/>
  <c r="D18" i="1"/>
  <c r="F18" i="1" s="1"/>
  <c r="D11" i="1"/>
  <c r="F11" i="1" s="1"/>
  <c r="D21" i="1"/>
  <c r="F21" i="1" s="1"/>
  <c r="D184" i="1"/>
  <c r="F184" i="1" s="1"/>
  <c r="D200" i="1"/>
  <c r="F200" i="1" s="1"/>
  <c r="D132" i="1"/>
  <c r="F132" i="1" s="1"/>
  <c r="D124" i="1"/>
  <c r="F124" i="1" s="1"/>
  <c r="D127" i="1"/>
  <c r="F127" i="1" s="1"/>
  <c r="D128" i="1"/>
  <c r="F128" i="1" s="1"/>
  <c r="D125" i="1"/>
  <c r="F125" i="1" s="1"/>
  <c r="D122" i="1"/>
  <c r="F122" i="1" s="1"/>
  <c r="D129" i="1"/>
  <c r="F129" i="1" s="1"/>
  <c r="D126" i="1"/>
  <c r="F126" i="1" s="1"/>
  <c r="G203" i="1"/>
  <c r="H203" i="1" s="1"/>
  <c r="K203" i="1"/>
  <c r="F210" i="1" l="1"/>
  <c r="G208" i="1"/>
  <c r="H208" i="1" s="1"/>
  <c r="K208" i="1"/>
  <c r="G207" i="1"/>
  <c r="H207" i="1" s="1"/>
  <c r="K207" i="1"/>
  <c r="G205" i="1"/>
  <c r="H205" i="1" s="1"/>
  <c r="K205" i="1"/>
  <c r="G204" i="1"/>
  <c r="H204" i="1" s="1"/>
  <c r="K204" i="1"/>
  <c r="G201" i="1"/>
  <c r="H201" i="1" s="1"/>
  <c r="K201" i="1"/>
  <c r="G200" i="1"/>
  <c r="H200" i="1" s="1"/>
  <c r="K200" i="1"/>
  <c r="G199" i="1"/>
  <c r="H199" i="1" s="1"/>
  <c r="K199" i="1"/>
  <c r="G198" i="1"/>
  <c r="H198" i="1" s="1"/>
  <c r="K198" i="1"/>
  <c r="G197" i="1"/>
  <c r="H197" i="1" s="1"/>
  <c r="K197" i="1"/>
  <c r="G196" i="1"/>
  <c r="H196" i="1" s="1"/>
  <c r="K196" i="1"/>
  <c r="G195" i="1"/>
  <c r="H195" i="1" s="1"/>
  <c r="K195" i="1"/>
  <c r="G194" i="1"/>
  <c r="H194" i="1" s="1"/>
  <c r="K194" i="1"/>
  <c r="G193" i="1"/>
  <c r="H193" i="1" s="1"/>
  <c r="K193" i="1"/>
  <c r="G192" i="1"/>
  <c r="H192" i="1" s="1"/>
  <c r="K192" i="1"/>
  <c r="G191" i="1"/>
  <c r="H191" i="1" s="1"/>
  <c r="K191" i="1"/>
  <c r="G189" i="1"/>
  <c r="H189" i="1" s="1"/>
  <c r="K189" i="1"/>
  <c r="G188" i="1"/>
  <c r="H188" i="1" s="1"/>
  <c r="K188" i="1"/>
  <c r="G187" i="1"/>
  <c r="H187" i="1" s="1"/>
  <c r="K187" i="1"/>
  <c r="G186" i="1"/>
  <c r="H186" i="1" s="1"/>
  <c r="K186" i="1"/>
  <c r="G178" i="1"/>
  <c r="H178" i="1" s="1"/>
  <c r="K178" i="1"/>
  <c r="G185" i="1"/>
  <c r="H185" i="1" s="1"/>
  <c r="K185" i="1"/>
  <c r="G184" i="1"/>
  <c r="H184" i="1" s="1"/>
  <c r="K184" i="1"/>
  <c r="G183" i="1"/>
  <c r="H183" i="1" s="1"/>
  <c r="K183" i="1"/>
  <c r="G182" i="1"/>
  <c r="H182" i="1" s="1"/>
  <c r="K182" i="1"/>
  <c r="G181" i="1"/>
  <c r="H181" i="1" s="1"/>
  <c r="K181" i="1"/>
  <c r="G180" i="1"/>
  <c r="H180" i="1" s="1"/>
  <c r="K180" i="1"/>
  <c r="G179" i="1"/>
  <c r="H179" i="1" s="1"/>
  <c r="K179" i="1"/>
  <c r="G174" i="1"/>
  <c r="H174" i="1" s="1"/>
  <c r="K174" i="1"/>
  <c r="G173" i="1"/>
  <c r="H173" i="1" s="1"/>
  <c r="K173" i="1"/>
  <c r="G172" i="1"/>
  <c r="H172" i="1" s="1"/>
  <c r="K172" i="1"/>
  <c r="G170" i="1"/>
  <c r="H170" i="1" s="1"/>
  <c r="K170" i="1"/>
  <c r="G169" i="1"/>
  <c r="H169" i="1" s="1"/>
  <c r="K169" i="1"/>
  <c r="G168" i="1"/>
  <c r="H168" i="1" s="1"/>
  <c r="K168" i="1"/>
  <c r="G167" i="1"/>
  <c r="H167" i="1" s="1"/>
  <c r="K167" i="1"/>
  <c r="G166" i="1"/>
  <c r="H166" i="1" s="1"/>
  <c r="K166" i="1"/>
  <c r="G165" i="1"/>
  <c r="H165" i="1" s="1"/>
  <c r="K165" i="1"/>
  <c r="G164" i="1"/>
  <c r="H164" i="1" s="1"/>
  <c r="K164" i="1"/>
  <c r="K161" i="1"/>
  <c r="G161" i="1"/>
  <c r="H161" i="1" s="1"/>
  <c r="G160" i="1"/>
  <c r="H160" i="1" s="1"/>
  <c r="K160" i="1"/>
  <c r="G159" i="1"/>
  <c r="H159" i="1" s="1"/>
  <c r="K159" i="1"/>
  <c r="G158" i="1"/>
  <c r="H158" i="1" s="1"/>
  <c r="K158" i="1"/>
  <c r="G157" i="1"/>
  <c r="H157" i="1" s="1"/>
  <c r="K157" i="1"/>
  <c r="G155" i="1"/>
  <c r="H155" i="1" s="1"/>
  <c r="K155" i="1"/>
  <c r="G154" i="1"/>
  <c r="H154" i="1" s="1"/>
  <c r="K154" i="1"/>
  <c r="G153" i="1"/>
  <c r="H153" i="1" s="1"/>
  <c r="K153" i="1"/>
  <c r="G152" i="1"/>
  <c r="H152" i="1" s="1"/>
  <c r="K152" i="1"/>
  <c r="G151" i="1"/>
  <c r="H151" i="1" s="1"/>
  <c r="K151" i="1"/>
  <c r="G150" i="1"/>
  <c r="H150" i="1" s="1"/>
  <c r="K150" i="1"/>
  <c r="G149" i="1"/>
  <c r="H149" i="1" s="1"/>
  <c r="K149" i="1"/>
  <c r="G148" i="1"/>
  <c r="H148" i="1" s="1"/>
  <c r="K148" i="1"/>
  <c r="G147" i="1"/>
  <c r="H147" i="1" s="1"/>
  <c r="K147" i="1"/>
  <c r="G146" i="1"/>
  <c r="H146" i="1" s="1"/>
  <c r="K146" i="1"/>
  <c r="G145" i="1"/>
  <c r="H145" i="1" s="1"/>
  <c r="K145" i="1"/>
  <c r="G144" i="1"/>
  <c r="H144" i="1" s="1"/>
  <c r="K144" i="1"/>
  <c r="G143" i="1"/>
  <c r="H143" i="1" s="1"/>
  <c r="K143" i="1"/>
  <c r="G142" i="1"/>
  <c r="H142" i="1" s="1"/>
  <c r="K142" i="1"/>
  <c r="G141" i="1"/>
  <c r="H141" i="1" s="1"/>
  <c r="K141" i="1"/>
  <c r="G140" i="1"/>
  <c r="H140" i="1" s="1"/>
  <c r="K140" i="1"/>
  <c r="G138" i="1"/>
  <c r="H138" i="1" s="1"/>
  <c r="K138" i="1"/>
  <c r="G137" i="1"/>
  <c r="H137" i="1" s="1"/>
  <c r="K137" i="1"/>
  <c r="G136" i="1"/>
  <c r="H136" i="1" s="1"/>
  <c r="K136" i="1"/>
  <c r="G135" i="1"/>
  <c r="H135" i="1" s="1"/>
  <c r="K135" i="1"/>
  <c r="G134" i="1"/>
  <c r="H134" i="1" s="1"/>
  <c r="K134" i="1"/>
  <c r="G133" i="1"/>
  <c r="H133" i="1" s="1"/>
  <c r="K133" i="1"/>
  <c r="G132" i="1"/>
  <c r="H132" i="1" s="1"/>
  <c r="K132" i="1"/>
  <c r="G131" i="1"/>
  <c r="H131" i="1" s="1"/>
  <c r="K131" i="1"/>
  <c r="G129" i="1"/>
  <c r="H129" i="1" s="1"/>
  <c r="K129" i="1"/>
  <c r="G128" i="1"/>
  <c r="H128" i="1" s="1"/>
  <c r="K128" i="1"/>
  <c r="G127" i="1"/>
  <c r="H127" i="1" s="1"/>
  <c r="K127" i="1"/>
  <c r="G126" i="1"/>
  <c r="H126" i="1" s="1"/>
  <c r="K126" i="1"/>
  <c r="G125" i="1"/>
  <c r="H125" i="1" s="1"/>
  <c r="K125" i="1"/>
  <c r="G124" i="1"/>
  <c r="H124" i="1" s="1"/>
  <c r="K124" i="1"/>
  <c r="G123" i="1"/>
  <c r="H123" i="1" s="1"/>
  <c r="K123" i="1"/>
  <c r="G122" i="1"/>
  <c r="H122" i="1" s="1"/>
  <c r="K122" i="1"/>
  <c r="G121" i="1"/>
  <c r="H121" i="1" s="1"/>
  <c r="K121" i="1"/>
  <c r="G120" i="1"/>
  <c r="H120" i="1" s="1"/>
  <c r="K120" i="1"/>
  <c r="G119" i="1"/>
  <c r="H119" i="1" s="1"/>
  <c r="K119" i="1"/>
  <c r="G118" i="1"/>
  <c r="H118" i="1" s="1"/>
  <c r="K118" i="1"/>
  <c r="G117" i="1"/>
  <c r="H117" i="1" s="1"/>
  <c r="K117" i="1"/>
  <c r="G116" i="1"/>
  <c r="H116" i="1" s="1"/>
  <c r="K116" i="1"/>
  <c r="G114" i="1"/>
  <c r="H114" i="1" s="1"/>
  <c r="K114" i="1"/>
  <c r="G113" i="1"/>
  <c r="H113" i="1" s="1"/>
  <c r="K113" i="1"/>
  <c r="G112" i="1"/>
  <c r="H112" i="1" s="1"/>
  <c r="K112" i="1"/>
  <c r="G111" i="1"/>
  <c r="H111" i="1" s="1"/>
  <c r="K111" i="1"/>
  <c r="G110" i="1"/>
  <c r="H110" i="1" s="1"/>
  <c r="K110" i="1"/>
  <c r="G109" i="1"/>
  <c r="H109" i="1" s="1"/>
  <c r="K109" i="1"/>
  <c r="G108" i="1"/>
  <c r="H108" i="1" s="1"/>
  <c r="K108" i="1"/>
  <c r="G107" i="1"/>
  <c r="H107" i="1" s="1"/>
  <c r="K107" i="1"/>
  <c r="G106" i="1"/>
  <c r="H106" i="1" s="1"/>
  <c r="K106" i="1"/>
  <c r="G105" i="1"/>
  <c r="H105" i="1" s="1"/>
  <c r="K105" i="1"/>
  <c r="G104" i="1"/>
  <c r="H104" i="1" s="1"/>
  <c r="K104" i="1"/>
  <c r="G103" i="1"/>
  <c r="H103" i="1" s="1"/>
  <c r="K103" i="1"/>
  <c r="G102" i="1"/>
  <c r="H102" i="1" s="1"/>
  <c r="K102" i="1"/>
  <c r="G101" i="1"/>
  <c r="H101" i="1" s="1"/>
  <c r="K101" i="1"/>
  <c r="G100" i="1"/>
  <c r="H100" i="1" s="1"/>
  <c r="K100" i="1"/>
  <c r="G98" i="1"/>
  <c r="H98" i="1" s="1"/>
  <c r="K98" i="1"/>
  <c r="G97" i="1"/>
  <c r="H97" i="1" s="1"/>
  <c r="K97" i="1"/>
  <c r="G96" i="1"/>
  <c r="H96" i="1" s="1"/>
  <c r="K96" i="1"/>
  <c r="G95" i="1"/>
  <c r="H95" i="1" s="1"/>
  <c r="K95" i="1"/>
  <c r="G93" i="1"/>
  <c r="H93" i="1" s="1"/>
  <c r="K93" i="1"/>
  <c r="G92" i="1"/>
  <c r="H92" i="1" s="1"/>
  <c r="K92" i="1"/>
  <c r="G91" i="1"/>
  <c r="H91" i="1" s="1"/>
  <c r="K91" i="1"/>
  <c r="G89" i="1"/>
  <c r="H89" i="1" s="1"/>
  <c r="K89" i="1"/>
  <c r="G88" i="1"/>
  <c r="H88" i="1" s="1"/>
  <c r="K88" i="1"/>
  <c r="G87" i="1"/>
  <c r="H87" i="1" s="1"/>
  <c r="K87" i="1"/>
  <c r="G86" i="1"/>
  <c r="H86" i="1" s="1"/>
  <c r="K86" i="1"/>
  <c r="G85" i="1"/>
  <c r="H85" i="1" s="1"/>
  <c r="K85" i="1"/>
  <c r="G82" i="1"/>
  <c r="H82" i="1" s="1"/>
  <c r="K82" i="1"/>
  <c r="G81" i="1"/>
  <c r="H81" i="1" s="1"/>
  <c r="K81" i="1"/>
  <c r="G80" i="1"/>
  <c r="H80" i="1" s="1"/>
  <c r="K80" i="1"/>
  <c r="G79" i="1"/>
  <c r="H79" i="1" s="1"/>
  <c r="K79" i="1"/>
  <c r="G78" i="1"/>
  <c r="H78" i="1" s="1"/>
  <c r="K78" i="1"/>
  <c r="G77" i="1"/>
  <c r="H77" i="1" s="1"/>
  <c r="K77" i="1"/>
  <c r="G76" i="1"/>
  <c r="H76" i="1" s="1"/>
  <c r="K76" i="1"/>
  <c r="G75" i="1"/>
  <c r="H75" i="1" s="1"/>
  <c r="K75" i="1"/>
  <c r="G74" i="1"/>
  <c r="H74" i="1" s="1"/>
  <c r="K74" i="1"/>
  <c r="G73" i="1"/>
  <c r="H73" i="1" s="1"/>
  <c r="K73" i="1"/>
  <c r="G72" i="1"/>
  <c r="H72" i="1" s="1"/>
  <c r="K72" i="1"/>
  <c r="G71" i="1"/>
  <c r="H71" i="1" s="1"/>
  <c r="K71" i="1"/>
  <c r="G70" i="1"/>
  <c r="H70" i="1" s="1"/>
  <c r="K70" i="1"/>
  <c r="G68" i="1"/>
  <c r="H68" i="1" s="1"/>
  <c r="K68" i="1"/>
  <c r="G67" i="1"/>
  <c r="H67" i="1" s="1"/>
  <c r="K67" i="1"/>
  <c r="G66" i="1"/>
  <c r="H66" i="1" s="1"/>
  <c r="K66" i="1"/>
  <c r="G65" i="1"/>
  <c r="H65" i="1" s="1"/>
  <c r="K65" i="1"/>
  <c r="G63" i="1"/>
  <c r="H63" i="1" s="1"/>
  <c r="K63" i="1"/>
  <c r="G62" i="1"/>
  <c r="H62" i="1" s="1"/>
  <c r="K62" i="1"/>
  <c r="G61" i="1"/>
  <c r="H61" i="1" s="1"/>
  <c r="K61" i="1"/>
  <c r="G60" i="1"/>
  <c r="H60" i="1" s="1"/>
  <c r="K60" i="1"/>
  <c r="G59" i="1"/>
  <c r="H59" i="1" s="1"/>
  <c r="K59" i="1"/>
  <c r="G58" i="1"/>
  <c r="H58" i="1" s="1"/>
  <c r="K58" i="1"/>
  <c r="G57" i="1"/>
  <c r="H57" i="1" s="1"/>
  <c r="K57" i="1"/>
  <c r="G56" i="1"/>
  <c r="H56" i="1" s="1"/>
  <c r="K56" i="1"/>
  <c r="G55" i="1"/>
  <c r="H55" i="1" s="1"/>
  <c r="K55" i="1"/>
  <c r="G53" i="1"/>
  <c r="H53" i="1" s="1"/>
  <c r="K53" i="1"/>
  <c r="G52" i="1"/>
  <c r="H52" i="1" s="1"/>
  <c r="K52" i="1"/>
  <c r="G51" i="1"/>
  <c r="H51" i="1" s="1"/>
  <c r="K51" i="1"/>
  <c r="G50" i="1"/>
  <c r="H50" i="1" s="1"/>
  <c r="K50" i="1"/>
  <c r="G49" i="1"/>
  <c r="H49" i="1" s="1"/>
  <c r="K49" i="1"/>
  <c r="G48" i="1"/>
  <c r="H48" i="1" s="1"/>
  <c r="K48" i="1"/>
  <c r="G47" i="1"/>
  <c r="H47" i="1" s="1"/>
  <c r="K47" i="1"/>
  <c r="G46" i="1"/>
  <c r="H46" i="1" s="1"/>
  <c r="K46" i="1"/>
  <c r="G45" i="1"/>
  <c r="H45" i="1" s="1"/>
  <c r="K45" i="1"/>
  <c r="G44" i="1"/>
  <c r="H44" i="1" s="1"/>
  <c r="K44" i="1"/>
  <c r="G43" i="1"/>
  <c r="H43" i="1" s="1"/>
  <c r="K43" i="1"/>
  <c r="G42" i="1"/>
  <c r="H42" i="1" s="1"/>
  <c r="K42" i="1"/>
  <c r="G40" i="1"/>
  <c r="H40" i="1" s="1"/>
  <c r="K40" i="1"/>
  <c r="G39" i="1"/>
  <c r="H39" i="1" s="1"/>
  <c r="K39" i="1"/>
  <c r="G38" i="1"/>
  <c r="H38" i="1" s="1"/>
  <c r="K38" i="1"/>
  <c r="G37" i="1"/>
  <c r="H37" i="1" s="1"/>
  <c r="K37" i="1"/>
  <c r="G36" i="1"/>
  <c r="H36" i="1" s="1"/>
  <c r="K36" i="1"/>
  <c r="G35" i="1"/>
  <c r="H35" i="1" s="1"/>
  <c r="K35" i="1"/>
  <c r="G33" i="1"/>
  <c r="H33" i="1" s="1"/>
  <c r="K33" i="1"/>
  <c r="G32" i="1"/>
  <c r="H32" i="1" s="1"/>
  <c r="K32" i="1"/>
  <c r="G31" i="1"/>
  <c r="H31" i="1" s="1"/>
  <c r="K31" i="1"/>
  <c r="G30" i="1"/>
  <c r="H30" i="1" s="1"/>
  <c r="K30" i="1"/>
  <c r="G29" i="1"/>
  <c r="H29" i="1" s="1"/>
  <c r="K29" i="1"/>
  <c r="G28" i="1"/>
  <c r="H28" i="1" s="1"/>
  <c r="K28" i="1"/>
  <c r="G27" i="1"/>
  <c r="H27" i="1" s="1"/>
  <c r="K27" i="1"/>
  <c r="G26" i="1"/>
  <c r="H26" i="1" s="1"/>
  <c r="K26" i="1"/>
  <c r="G25" i="1"/>
  <c r="H25" i="1" s="1"/>
  <c r="K25" i="1"/>
  <c r="G24" i="1"/>
  <c r="H24" i="1" s="1"/>
  <c r="K24" i="1"/>
  <c r="G23" i="1"/>
  <c r="H23" i="1" s="1"/>
  <c r="K23" i="1"/>
  <c r="G22" i="1"/>
  <c r="H22" i="1" s="1"/>
  <c r="K22" i="1"/>
  <c r="G21" i="1"/>
  <c r="H21" i="1" s="1"/>
  <c r="K21" i="1"/>
  <c r="G20" i="1"/>
  <c r="H20" i="1" s="1"/>
  <c r="K20" i="1"/>
  <c r="G19" i="1"/>
  <c r="H19" i="1" s="1"/>
  <c r="K19" i="1"/>
  <c r="G18" i="1"/>
  <c r="H18" i="1" s="1"/>
  <c r="K18" i="1"/>
  <c r="G17" i="1"/>
  <c r="H17" i="1" s="1"/>
  <c r="K17" i="1"/>
  <c r="G16" i="1"/>
  <c r="H16" i="1" s="1"/>
  <c r="K16" i="1"/>
  <c r="G15" i="1"/>
  <c r="H15" i="1" s="1"/>
  <c r="K15" i="1"/>
  <c r="G14" i="1"/>
  <c r="H14" i="1" s="1"/>
  <c r="K14" i="1"/>
  <c r="G13" i="1"/>
  <c r="H13" i="1" s="1"/>
  <c r="K13" i="1"/>
  <c r="G12" i="1"/>
  <c r="H12" i="1" s="1"/>
  <c r="K12" i="1"/>
  <c r="G11" i="1"/>
  <c r="H11" i="1" s="1"/>
  <c r="K11" i="1"/>
  <c r="G10" i="1"/>
  <c r="H10" i="1" s="1"/>
  <c r="K10" i="1"/>
  <c r="G9" i="1"/>
  <c r="H9" i="1" s="1"/>
  <c r="K9" i="1"/>
  <c r="G8" i="1"/>
  <c r="H8" i="1" s="1"/>
  <c r="K8" i="1"/>
  <c r="G7" i="1"/>
  <c r="H7" i="1" s="1"/>
  <c r="C7" i="1"/>
  <c r="I7" i="1" s="1"/>
  <c r="C210" i="1" s="1"/>
  <c r="K7" i="1"/>
  <c r="E212" i="1" l="1"/>
</calcChain>
</file>

<file path=xl/sharedStrings.xml><?xml version="1.0" encoding="utf-8"?>
<sst xmlns="http://schemas.openxmlformats.org/spreadsheetml/2006/main" count="498" uniqueCount="388">
  <si>
    <t>COMPRESSED AIR ACCESSORIES PRICING 1-1-2022</t>
  </si>
  <si>
    <t>TIER 3</t>
  </si>
  <si>
    <r>
      <t xml:space="preserve">WWW.RAPIDAIRPRODUCTS.COM </t>
    </r>
    <r>
      <rPr>
        <sz val="9"/>
        <color indexed="12"/>
        <rFont val="Arial"/>
        <family val="2"/>
      </rPr>
      <t xml:space="preserve">     800-954-3310</t>
    </r>
  </si>
  <si>
    <t>FILTER REGULATORS AND PARTS</t>
  </si>
  <si>
    <t>LIST</t>
  </si>
  <si>
    <t>DIST</t>
  </si>
  <si>
    <t>175psi MAX INLET, 0-150psi adjustment range</t>
  </si>
  <si>
    <t>PRICE</t>
  </si>
  <si>
    <t>COST</t>
  </si>
  <si>
    <t>QTY</t>
  </si>
  <si>
    <t>TOTAL</t>
  </si>
  <si>
    <t>WEIGHT</t>
  </si>
  <si>
    <t>WGT TOTAL</t>
  </si>
  <si>
    <t>K93210</t>
  </si>
  <si>
    <t>K93211</t>
  </si>
  <si>
    <t>K93212</t>
  </si>
  <si>
    <t>K93215</t>
  </si>
  <si>
    <t>K93216</t>
  </si>
  <si>
    <t>K93217</t>
  </si>
  <si>
    <t>K93218</t>
  </si>
  <si>
    <t>K91215</t>
  </si>
  <si>
    <t>K91216</t>
  </si>
  <si>
    <t>K91217</t>
  </si>
  <si>
    <t>K92215</t>
  </si>
  <si>
    <t>K92216</t>
  </si>
  <si>
    <t>K92217</t>
  </si>
  <si>
    <t>K96050</t>
  </si>
  <si>
    <t>K96075</t>
  </si>
  <si>
    <t>K90215</t>
  </si>
  <si>
    <t>K90216</t>
  </si>
  <si>
    <t>K90217</t>
  </si>
  <si>
    <t>K215-FILTER</t>
  </si>
  <si>
    <t>K216-217 FILTER</t>
  </si>
  <si>
    <t>K218-FILTER</t>
  </si>
  <si>
    <t>HOSE REELS</t>
  </si>
  <si>
    <t>R-03050</t>
  </si>
  <si>
    <t>R-03075</t>
  </si>
  <si>
    <t>R-05050</t>
  </si>
  <si>
    <t>R-05100</t>
  </si>
  <si>
    <t>R-SB03050</t>
  </si>
  <si>
    <t>R-SB05050</t>
  </si>
  <si>
    <t>COUPLERS</t>
  </si>
  <si>
    <t>K7220</t>
  </si>
  <si>
    <t>K7221</t>
  </si>
  <si>
    <t>K7241</t>
  </si>
  <si>
    <t>K6220</t>
  </si>
  <si>
    <t>K6221</t>
  </si>
  <si>
    <t>K6241</t>
  </si>
  <si>
    <t>K9231</t>
  </si>
  <si>
    <t>K9230</t>
  </si>
  <si>
    <t>K9241</t>
  </si>
  <si>
    <t>K9240</t>
  </si>
  <si>
    <t>NIPPLE PLUGS FIT SAFETY AND STANDARD COUPLER</t>
  </si>
  <si>
    <t>K5221</t>
  </si>
  <si>
    <t>K5220</t>
  </si>
  <si>
    <t>K5226</t>
  </si>
  <si>
    <t>K8221</t>
  </si>
  <si>
    <t>K8220</t>
  </si>
  <si>
    <t>K8231</t>
  </si>
  <si>
    <t>K8230</t>
  </si>
  <si>
    <t>K8241</t>
  </si>
  <si>
    <t>K8240</t>
  </si>
  <si>
    <t>AIR COMPRESSOR ACCESSORIES</t>
  </si>
  <si>
    <t>CP-0100</t>
  </si>
  <si>
    <t>CP-0177</t>
  </si>
  <si>
    <t>CP-0190</t>
  </si>
  <si>
    <t>CP-441-4X</t>
  </si>
  <si>
    <t>MACHINED ALUMINUM MANIFOLDS</t>
  </si>
  <si>
    <t>H-50-25-4</t>
  </si>
  <si>
    <t>H-50-25-5</t>
  </si>
  <si>
    <t>H-50-50-4</t>
  </si>
  <si>
    <t>H-50-50-5</t>
  </si>
  <si>
    <t>H-75-50-3</t>
  </si>
  <si>
    <t>H-75-50-4</t>
  </si>
  <si>
    <t>H-75-50-5</t>
  </si>
  <si>
    <t>H-75-75-3</t>
  </si>
  <si>
    <t>H-75-75-4</t>
  </si>
  <si>
    <t>H-75-75-5</t>
  </si>
  <si>
    <t>H-100-75-3</t>
  </si>
  <si>
    <t>H-100-75-4</t>
  </si>
  <si>
    <t>H-100-75-5</t>
  </si>
  <si>
    <t>BRASS FITTINGS</t>
  </si>
  <si>
    <t>NPT ALLEN HEAD PLUG</t>
  </si>
  <si>
    <t>NPTSTREET ELBOW 45 DEG (MALE X FEMALE)</t>
  </si>
  <si>
    <t>NPT 90 DEGREE ELBOW (FEMALE X FEMALE)</t>
  </si>
  <si>
    <t>NPT COUPLING  (FEMALE X FEMALE)</t>
  </si>
  <si>
    <t>BRASS HEX REDUCING BUSHING</t>
  </si>
  <si>
    <t>BRASS HEX REDUCING BUSHING    MALE=M    FEMALE=F</t>
  </si>
  <si>
    <t>BRASS HEX ADAPTER BUSHING MALE=M  FEMALE=F</t>
  </si>
  <si>
    <t>NPT TEE   FEMALE X FEMALE X FEMALE</t>
  </si>
  <si>
    <t>BALL VALVES</t>
  </si>
  <si>
    <t>FEMALE X FEMALE THREAD</t>
  </si>
  <si>
    <t>K35050</t>
  </si>
  <si>
    <t>K35075</t>
  </si>
  <si>
    <t>K35100</t>
  </si>
  <si>
    <t>K35150</t>
  </si>
  <si>
    <t>K35200</t>
  </si>
  <si>
    <t>K35300</t>
  </si>
  <si>
    <t>MALE X FEMALE THREAD</t>
  </si>
  <si>
    <t>K35050M</t>
  </si>
  <si>
    <t>K35075M</t>
  </si>
  <si>
    <t>K35100M</t>
  </si>
  <si>
    <t>HOSES</t>
  </si>
  <si>
    <t>COMPRESSOR JUMPER HOSE</t>
  </si>
  <si>
    <t xml:space="preserve"> - ONE END RIGID MALE NPT, ONE END SWIVEL FEMALE NPT</t>
  </si>
  <si>
    <t>F0212</t>
  </si>
  <si>
    <t>F0213</t>
  </si>
  <si>
    <t>F0214</t>
  </si>
  <si>
    <t>F0215</t>
  </si>
  <si>
    <t>F0221</t>
  </si>
  <si>
    <t>F0216</t>
  </si>
  <si>
    <t>F0217</t>
  </si>
  <si>
    <t>F0225</t>
  </si>
  <si>
    <t>F0226</t>
  </si>
  <si>
    <t>F0227</t>
  </si>
  <si>
    <t>F0228</t>
  </si>
  <si>
    <t>PUSH ON AIR HOSE AND FITTINGS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</si>
  <si>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</si>
  <si>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</si>
  <si>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</si>
  <si>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</si>
  <si>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</si>
  <si>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</si>
  <si>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</si>
  <si>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</si>
  <si>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</si>
  <si>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</si>
  <si>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</si>
  <si>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AIR HOSE</t>
  </si>
  <si>
    <t>CP-3825-20</t>
  </si>
  <si>
    <t>F0325</t>
  </si>
  <si>
    <t>F0350</t>
  </si>
  <si>
    <t>PRESSURE GAUGE</t>
  </si>
  <si>
    <t>CP-4525-L</t>
  </si>
  <si>
    <t>CP-4525-R</t>
  </si>
  <si>
    <t>SHIPPING</t>
  </si>
  <si>
    <t>LIST PRICE</t>
  </si>
  <si>
    <t>DIST COST</t>
  </si>
  <si>
    <t>Purchases made for these goods subject to Terms &amp; Conditions of Sale/Limited Warranty found @ rapidairproducts.com    Applicable sales tax added at time of purchase. QUOTE GOOD FOR 30 DAYS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</si>
  <si>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</si>
  <si>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</si>
  <si>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</si>
  <si>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</si>
  <si>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</si>
  <si>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</si>
  <si>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</si>
  <si>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</si>
  <si>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</si>
  <si>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</si>
  <si>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</si>
  <si>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</si>
  <si>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</si>
  <si>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</si>
  <si>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</si>
  <si>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</si>
  <si>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</si>
  <si>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</si>
  <si>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</si>
  <si>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</si>
  <si>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</si>
  <si>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</si>
  <si>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</si>
  <si>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</si>
  <si>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</si>
  <si>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</si>
  <si>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</si>
  <si>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</si>
  <si>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</si>
  <si>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</si>
  <si>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</si>
  <si>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</si>
  <si>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</si>
  <si>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</si>
  <si>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</si>
  <si>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</si>
  <si>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</si>
  <si>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</si>
  <si>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</si>
  <si>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</si>
  <si>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</si>
  <si>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</si>
  <si>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</si>
  <si>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</si>
  <si>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</si>
  <si>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</si>
  <si>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</si>
  <si>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</si>
  <si>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</si>
  <si>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</si>
  <si>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</si>
  <si>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</si>
  <si>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</si>
  <si>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</si>
  <si>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</si>
  <si>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</si>
  <si>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</si>
  <si>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</si>
  <si>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</si>
  <si>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</si>
  <si>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</si>
  <si>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</si>
  <si>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</si>
  <si>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</si>
  <si>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</si>
  <si>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</si>
  <si>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</si>
  <si>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</si>
  <si>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</si>
  <si>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</si>
  <si>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</si>
  <si>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</si>
  <si>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</si>
  <si>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</si>
  <si>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</si>
  <si>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</si>
  <si>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</si>
  <si>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</si>
  <si>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</si>
  <si>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</si>
  <si>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</si>
  <si>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</si>
  <si>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</si>
  <si>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</si>
  <si>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</si>
  <si>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</si>
  <si>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</si>
  <si>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</si>
  <si>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</si>
  <si>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</si>
  <si>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</si>
  <si>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</si>
  <si>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</si>
  <si>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</si>
  <si>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</si>
  <si>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</si>
  <si>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</si>
  <si>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</si>
  <si>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</si>
  <si>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AUTO TANK DRAIN, ELECTRIC, 1/2" MALE NPT INLET, 1/4 FEMALE NPT OUTLET  ports,  115 volt, 1-45 minute cycle time, 1-10 second blow down time,  with cord,  6 ft long</t>
  </si>
  <si>
    <t>COMPRESSOR SHUT OFF VALVE, 110 VOLT, 3/4 FEMALE NPT</t>
  </si>
  <si>
    <t>COIL HOSE 3/8 X 20 FT, 1/4 MALE NPT SWIVEL ENDS, REINFORCED POLYURETHANE,  200 PSI RATED, GREAT FLEXIBILITY</t>
  </si>
  <si>
    <t>VIBRATION PAD RUBBER/CORK..  SET OF 4,        4 X 4 X 1</t>
  </si>
  <si>
    <t>PRESSURE GAUGE, BOTTOM MOUNT, 4-1/2" DIAMETER FACE, DRY, 0-200 PSI,  1/4" MALE NPT, PLASTIC LENS, 101D-454G</t>
  </si>
  <si>
    <t>PRESSURE GAUGE, REAR MOUNT, 4-1/2" DIAMETER FACE, DRY, 0-200 PSI,  1/4" MALE NPT  102D-454G</t>
  </si>
  <si>
    <t>1” MANIFOLD X (3) 3/4 OUTLETS</t>
  </si>
  <si>
    <t>1” MANIFOLD X (4) 3/4 OUTLETS</t>
  </si>
  <si>
    <t>1” MANIFOLD X (5) 3/4 OUTLETS</t>
  </si>
  <si>
    <t>1/2 MANIFOLD X (4) 1/4 OUTLETS</t>
  </si>
  <si>
    <t>1/2 MANIFOLD X (5) 1/4 OUTLETS</t>
  </si>
  <si>
    <t>1/2 MANIFOLD X (4) 1/2 OUTLETS</t>
  </si>
  <si>
    <t>1/2 MANIFOLD X (5) 1/2 OUTLETS</t>
  </si>
  <si>
    <t>H-50B-50-2</t>
  </si>
  <si>
    <t>1/2 MANIFOLD X (2) 1/2 OUTLETS,  one end blank, inert gas, wall spacing for Fastpipe 3/4 and 1"</t>
  </si>
  <si>
    <t>3/4 MANIFOLD X (3) 1/2 OUTLETS</t>
  </si>
  <si>
    <t>3/4 MANIFOLD X (4) 1/2 OUTLETS</t>
  </si>
  <si>
    <t>3/4 MANIFOLD X (5) 1/2 OUTLETS</t>
  </si>
  <si>
    <t>3/4 MANIFOLD X (3) 3/4 OUTLETS</t>
  </si>
  <si>
    <t>3/4 MANIFOLD X (4) 3/4 OUTLETS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</si>
  <si>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</si>
  <si>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</si>
  <si>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</si>
  <si>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</si>
  <si>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</si>
  <si>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</si>
  <si>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</si>
  <si>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FILTER ONLY FOR K93215 3/8</t>
  </si>
  <si>
    <t>K215-PLUNGER</t>
  </si>
  <si>
    <t>PLUNGER DIAPHRAGM  FOR 3/8" K93215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</si>
  <si>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</si>
  <si>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</si>
  <si>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</si>
  <si>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</si>
  <si>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</si>
  <si>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</si>
  <si>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</si>
  <si>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</si>
  <si>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</si>
  <si>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</si>
  <si>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</si>
  <si>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</si>
  <si>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</si>
  <si>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</si>
  <si>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</si>
  <si>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</si>
  <si>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</si>
  <si>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</si>
  <si>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1/2" NPT BALL VALVE, BRASS, FEMALE X FEMALE</t>
  </si>
  <si>
    <t>1/2" NPT BALL VALVE, BRASS, MALE X FEMALE</t>
  </si>
  <si>
    <t>3/4" NPT BALL VALVE, BRASS, FEMALE X FEMALE</t>
  </si>
  <si>
    <t>3/4" NPT BALL VALVE, BRASS, MALE X FEMALE</t>
  </si>
  <si>
    <t>1" NPT BALL VALVE, BRASS, FEMALE X FEMALE</t>
  </si>
  <si>
    <t>1" NPT BALL VALVE, BRASS, MALE X FEMALE</t>
  </si>
  <si>
    <t>1-1/2" NPT BALL VALVE, BRASS, FEMALE X FEMALE</t>
  </si>
  <si>
    <t>2" NPT BALL VALVE, BRASS, FEMALE X FEMALE  600WOG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</si>
  <si>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</si>
  <si>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</si>
  <si>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</si>
  <si>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</si>
  <si>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</si>
  <si>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PLUG, 1/4" FEMALE NPT, INDUSTRIAL STYLE, FITS 30 CFM BODY</t>
  </si>
  <si>
    <t>PLUG, 1/4" MALE NPT, INDUSTRIAL STYLE, FITS 30 CFM BODY</t>
  </si>
  <si>
    <t>Quick Coupler Plug Pack,, 1/4 npt (3) Male and (3) Female 30CFM   M</t>
  </si>
  <si>
    <t>COUPLER, 1/4" FEMALE NPT PUSH TO CONNECT INDUSTRIAL STYLE 30 CFM BODY</t>
  </si>
  <si>
    <t>COUPLER, 1/4" MALE NPT PUSH TO CONNECT INDUSTRIAL STYLE 30 CFM BODY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</si>
  <si>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</si>
  <si>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</si>
  <si>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</si>
  <si>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</si>
  <si>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PLUG,  1/4" FEMALE NPT THREAD, SAFETY PUSH BUTTON, INDUSTRIAL STYLE, 70 CFM BODY</t>
  </si>
  <si>
    <t>PLUG,  1/4" MALE NPT THREAD, SAFETY PUSH BUTTON, INDUSTRIAL STYLE, 70 CFM BODY</t>
  </si>
  <si>
    <t>PLUG,  3/8" FEMALE NPT THREAD, SAFETY PUSH BUTTON, INDUSTRIAL STYLE, 70 CFM BODY</t>
  </si>
  <si>
    <t>PLUG,  3/8" MALE NPT THREAD, SAFETY PUSH BUTTON, INDUSTRIAL STYLE, 70 CFM BODY</t>
  </si>
  <si>
    <t>PLUG,  1/2" FEMALE NPT THREAD, SAFETY PUSH BUTTON, INDUSTRIAL STYLE, 70 CFM BODY</t>
  </si>
  <si>
    <t>PLUG,  1/2" MALE NPT THREAD, SAFETY PUSH BUTTON, INDUSTRIAL STYLE, 70 CFM BODY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</si>
  <si>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</si>
  <si>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</si>
  <si>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</si>
  <si>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</si>
  <si>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</si>
  <si>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</si>
  <si>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COUPLER,  3/8" FEMALE NPT THREAD, SAFETY PUSH BUTTON, INDUSTRIAL STYLE, 70 CFM BODY</t>
  </si>
  <si>
    <t>COUPLER,  3/8" MALE NPT THREAD, SAFETY PUSH BUTTON, INDUSTRIAL STYLE, 70 CFM BODY</t>
  </si>
  <si>
    <t>COUPLER,  1/2" FEMALE NPT THREAD, SAFETY PUSH BUTTON, INDUSTRIAL STYLE, 70 CFM BODY</t>
  </si>
  <si>
    <t>1/2" Male NPT  Safety Quick Coupler   70 CFM  TYPE H</t>
  </si>
  <si>
    <t>1/4" INLINE REGULATOR WITH GAUGE, 1/4" NPT PORTS    SMC</t>
  </si>
  <si>
    <t>3/8" INLINE REGULATOR WITH GAUGE, 3/8" NPT PORTS (AIR 3000-03)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</si>
  <si>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</si>
  <si>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</si>
  <si>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</si>
  <si>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</si>
  <si>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</si>
  <si>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</si>
  <si>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</si>
  <si>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</si>
  <si>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</si>
  <si>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</si>
  <si>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</si>
  <si>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</si>
  <si>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</si>
  <si>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</si>
  <si>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</si>
  <si>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</si>
  <si>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</si>
  <si>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</si>
  <si>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</si>
  <si>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</si>
  <si>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</si>
  <si>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</si>
  <si>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</si>
  <si>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</si>
  <si>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</si>
  <si>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</si>
  <si>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</si>
  <si>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</si>
  <si>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</si>
  <si>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3/8" FILTER REGULATOR LUBRICATOR UNIT 3/8" NPT PORTS..(K93215, K30T, K91215)</t>
  </si>
  <si>
    <t>1/2" FILTER REGULATOR LUBRICATOR UNIT 1/2" NPT PORTS..(K93216, K40T, K91216)</t>
  </si>
  <si>
    <t>3/4" FILTER REGULATOR LUBRICATOR UNIT 3/4" NPT PORTS..(K93217,K50T, K91217)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</si>
  <si>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</si>
  <si>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</si>
  <si>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</si>
  <si>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</si>
  <si>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</si>
  <si>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</si>
  <si>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</si>
  <si>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</si>
  <si>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</si>
  <si>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</si>
  <si>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</si>
  <si>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</si>
  <si>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</si>
  <si>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</si>
  <si>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</si>
  <si>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</si>
  <si>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</si>
  <si>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</si>
  <si>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</si>
  <si>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</si>
  <si>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</si>
  <si>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160 FT ROLL</t>
  </si>
  <si>
    <t>1/2" Push on Hose PER FT</t>
  </si>
  <si>
    <t>1/2" Push on Hose Fitting x 1/2" Male npt</t>
  </si>
  <si>
    <t>1/2" Push on Hose Fitting x 1/2" Female swivel npt</t>
  </si>
  <si>
    <t>F0259</t>
  </si>
  <si>
    <t xml:space="preserve">1/2  Hose Strain Relief             </t>
  </si>
  <si>
    <t>3/8" X 25 FT AIR HOSE WITH 1/4" NPT MALE ENDS, RUBBER, TEKTON</t>
  </si>
  <si>
    <t>3/8" X 50 FT AIR HOSE WITH 1/4" NPT MALE ENDS, RUBBER, TEKTON</t>
  </si>
  <si>
    <t>(1) Bottle Pipe Sealant, (1) roll of 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</si>
</sst>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###\ ####\ 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10"/>
      <color rgb="FF32323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2" applyFont="1" applyAlignment="1" applyProtection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164" fontId="0" fillId="0" borderId="0" xfId="0" applyNumberFormat="1"/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/>
    <xf numFmtId="164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/>
    <xf numFmtId="164" fontId="2" fillId="0" borderId="9" xfId="0" applyNumberFormat="1" applyFont="1" applyBorder="1" applyAlignment="1">
      <alignment horizontal="center"/>
    </xf>
    <xf numFmtId="0" fontId="2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center"/>
    </xf>
    <xf numFmtId="44" fontId="0" fillId="0" borderId="0" xfId="1" applyFont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0" borderId="1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13" xfId="0" applyFont="1" applyBorder="1"/>
    <xf numFmtId="0" fontId="2" fillId="3" borderId="16" xfId="0" applyFont="1" applyFill="1" applyBorder="1"/>
    <xf numFmtId="0" fontId="2" fillId="0" borderId="16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0" xfId="0" applyFont="1" applyAlignment="1">
      <alignment horizontal="left" shrinkToFit="1"/>
    </xf>
    <xf numFmtId="164" fontId="2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165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vertical="center" shrinkToFit="1"/>
    </xf>
    <xf numFmtId="165" fontId="2" fillId="0" borderId="12" xfId="0" applyNumberFormat="1" applyFont="1" applyBorder="1" applyAlignment="1">
      <alignment horizontal="left" vertical="center"/>
    </xf>
    <xf numFmtId="165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44" fontId="7" fillId="0" borderId="1" xfId="1" applyFont="1" applyBorder="1" applyAlignment="1">
      <alignment horizontal="left" shrinkToFit="1"/>
    </xf>
    <xf numFmtId="0" fontId="7" fillId="0" borderId="17" xfId="0" applyFont="1" applyBorder="1" applyAlignment="1">
      <alignment horizontal="left" shrinkToFit="1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18" xfId="0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2" fontId="10" fillId="0" borderId="0" xfId="0" applyNumberFormat="1" applyFont="1" applyAlignment="1">
      <alignment horizontal="center"/>
    </xf>
    <xf numFmtId="0" fontId="11" fillId="0" borderId="21" xfId="0" applyFont="1" applyBorder="1" applyAlignment="1">
      <alignment horizontal="center"/>
    </xf>
    <xf numFmtId="49" fontId="11" fillId="0" borderId="19" xfId="0" applyNumberFormat="1" applyFont="1" applyBorder="1"/>
    <xf numFmtId="0" fontId="11" fillId="0" borderId="14" xfId="0" applyFont="1" applyBorder="1" applyAlignment="1">
      <alignment horizontal="center"/>
    </xf>
    <xf numFmtId="49" fontId="11" fillId="0" borderId="0" xfId="0" applyNumberFormat="1" applyFont="1"/>
    <xf numFmtId="49" fontId="11" fillId="0" borderId="14" xfId="0" applyNumberFormat="1" applyFont="1" applyBorder="1" applyAlignment="1">
      <alignment horizontal="center"/>
    </xf>
    <xf numFmtId="49" fontId="11" fillId="0" borderId="11" xfId="0" applyNumberFormat="1" applyFont="1" applyBorder="1"/>
    <xf numFmtId="49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49" fontId="13" fillId="0" borderId="0" xfId="0" applyNumberFormat="1" applyFont="1"/>
    <xf numFmtId="164" fontId="2" fillId="3" borderId="9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shrinkToFit="1"/>
    </xf>
    <xf numFmtId="164" fontId="2" fillId="0" borderId="3" xfId="0" applyNumberFormat="1" applyFont="1" applyBorder="1" applyAlignment="1">
      <alignment horizontal="center" shrinkToFit="1"/>
    </xf>
    <xf numFmtId="0" fontId="7" fillId="0" borderId="0" xfId="0" applyFont="1" applyAlignment="1">
      <alignment vertical="center"/>
    </xf>
    <xf numFmtId="0" fontId="2" fillId="4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3" borderId="18" xfId="0" applyFont="1" applyFill="1" applyBorder="1"/>
    <xf numFmtId="0" fontId="2" fillId="0" borderId="18" xfId="0" applyFont="1" applyBorder="1"/>
    <xf numFmtId="0" fontId="7" fillId="0" borderId="13" xfId="0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164" fontId="2" fillId="0" borderId="2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  <xf numFmtId="164" fontId="9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4" fillId="0" borderId="0" xfId="0" applyFont="1"/>
    <xf numFmtId="164" fontId="14" fillId="0" borderId="0" xfId="0" applyNumberFormat="1" applyFont="1"/>
    <xf numFmtId="164" fontId="2" fillId="0" borderId="0" xfId="0" applyNumberFormat="1" applyFon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164" fontId="15" fillId="0" borderId="10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64" fontId="15" fillId="0" borderId="25" xfId="0" applyNumberFormat="1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164" fontId="16" fillId="0" borderId="24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 shrinkToFit="1"/>
    </xf>
    <xf numFmtId="164" fontId="2" fillId="0" borderId="13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164" fontId="19" fillId="5" borderId="6" xfId="0" applyNumberFormat="1" applyFont="1" applyFill="1" applyBorder="1"/>
  </cellXfs>
  <cellStyles count="3">
    <cellStyle name="Currency" xfId="1" builtinId="4"/>
    <cellStyle name="Hyperlink 2" xfId="2" xr:uid="{AD9FB02F-A4D7-4C32-A43A-9566A71E49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CE4D-F2B6-415D-91B0-AA84DF477020}">
  <sheetPr>
    <pageSetUpPr fitToPage="1"/>
  </sheetPr>
  <dimension ref="B1:K213"/>
  <sheetViews>
    <sheetView tabSelected="1" topLeftCell="B195" workbookViewId="0">
      <selection activeCell="K212" sqref="A1:K212"/>
    </sheetView>
  </sheetViews>
  <sheetFormatPr defaultRowHeight="15" x14ac:dyDescent="0.25"/>
  <cols>
    <col min="1" max="1" width="0" hidden="1" customWidth="1"/>
    <col min="2" max="2" width="10.85546875" style="53" customWidth="1"/>
    <col min="3" max="3" width="11.5703125" style="54" customWidth="1"/>
    <col min="4" max="4" width="13.28515625" style="54" customWidth="1"/>
    <col min="5" max="5" width="6.5703125" style="6" customWidth="1"/>
    <col min="6" max="6" width="9.42578125" style="6" customWidth="1"/>
    <col min="7" max="8" width="9.140625" hidden="1" customWidth="1"/>
    <col min="9" max="9" width="9.140625" style="11" hidden="1" customWidth="1"/>
    <col min="10" max="10" width="9.140625" hidden="1" customWidth="1"/>
    <col min="11" max="11" width="138.85546875" bestFit="1" customWidth="1"/>
  </cols>
  <sheetData>
    <row r="1" spans="2:11" x14ac:dyDescent="0.25">
      <c r="B1" s="1" t="s">
        <v>0</v>
      </c>
      <c r="D1" s="3"/>
      <c r="E1" s="4"/>
      <c r="K1" s="2"/>
    </row>
    <row r="2" spans="2:11" x14ac:dyDescent="0.25">
      <c r="B2" s="3" t="s">
        <v>1</v>
      </c>
      <c r="C2" s="3"/>
      <c r="D2" s="3"/>
      <c r="E2" s="4"/>
      <c r="K2" s="2"/>
    </row>
    <row r="3" spans="2:11" x14ac:dyDescent="0.25">
      <c r="B3" s="1"/>
      <c r="C3" s="3"/>
      <c r="D3" s="3"/>
      <c r="K3" s="5" t="s">
        <v>2</v>
      </c>
    </row>
    <row r="4" spans="2:11" x14ac:dyDescent="0.25">
      <c r="B4" s="1"/>
      <c r="C4" s="3"/>
      <c r="D4" s="3"/>
      <c r="K4" s="5"/>
    </row>
    <row r="5" spans="2:11" ht="16.5" thickBot="1" x14ac:dyDescent="0.3">
      <c r="B5" s="1"/>
      <c r="C5" s="3" t="s">
        <v>4</v>
      </c>
      <c r="D5" s="3" t="s">
        <v>5</v>
      </c>
      <c r="E5" s="4"/>
      <c r="I5" s="11" t="s">
        <v>4</v>
      </c>
      <c r="K5" s="7" t="s">
        <v>3</v>
      </c>
    </row>
    <row r="6" spans="2:11" ht="15.75" thickBot="1" x14ac:dyDescent="0.3">
      <c r="B6" s="1"/>
      <c r="C6" s="3" t="s">
        <v>7</v>
      </c>
      <c r="D6" s="3" t="s">
        <v>8</v>
      </c>
      <c r="E6" s="79" t="s">
        <v>9</v>
      </c>
      <c r="F6" s="6" t="s">
        <v>10</v>
      </c>
      <c r="G6" t="s">
        <v>11</v>
      </c>
      <c r="H6" t="s">
        <v>12</v>
      </c>
      <c r="I6" s="11" t="s">
        <v>10</v>
      </c>
      <c r="K6" s="27" t="s">
        <v>6</v>
      </c>
    </row>
    <row r="7" spans="2:11" x14ac:dyDescent="0.25">
      <c r="B7" s="8" t="s">
        <v>13</v>
      </c>
      <c r="C7" s="10">
        <f>IFERROR(VLOOKUP(B7,Sheet2!A:D,3,FALSE),0)</f>
        <v>42.5</v>
      </c>
      <c r="D7" s="10">
        <f>IFERROR(VLOOKUP(B7,Sheet2!A:E,5,FALSE),0)</f>
        <v>25.49</v>
      </c>
      <c r="E7" s="81">
        <v>0</v>
      </c>
      <c r="F7" s="83">
        <f>D7*E7</f>
        <v>0</v>
      </c>
      <c r="G7">
        <f>IFERROR(VLOOKUP(B7,Sheet2!A:D,4,FALSE),0)</f>
        <v>0.7</v>
      </c>
      <c r="H7">
        <f>G7*E7</f>
        <v>0</v>
      </c>
      <c r="I7" s="11">
        <f>C7*E7</f>
        <v>0</v>
      </c>
      <c r="K7" s="9" t="str">
        <f>IFERROR(VLOOKUP(B7,Sheet2!A:D,2,FALSE),0)</f>
        <v>1/4" INLINE REGULATOR WITH GAUGE, 1/4" NPT PORTS    SMC</v>
      </c>
    </row>
    <row r="8" spans="2:11" x14ac:dyDescent="0.25">
      <c r="B8" s="12" t="s">
        <v>14</v>
      </c>
      <c r="C8" s="14">
        <f>IFERROR(VLOOKUP(B8,Sheet2!A:D,3,FALSE),0)</f>
        <v>53.16</v>
      </c>
      <c r="D8" s="14">
        <f>IFERROR(VLOOKUP(B8,Sheet2!A:E,5,FALSE),0)</f>
        <v>31.9</v>
      </c>
      <c r="E8" s="78">
        <v>0</v>
      </c>
      <c r="F8" s="84">
        <f t="shared" ref="F8:F33" si="0">D8*E8</f>
        <v>0</v>
      </c>
      <c r="G8">
        <f>IFERROR(VLOOKUP(B8,Sheet2!A:D,4,FALSE),0)</f>
        <v>1.1200000000000001</v>
      </c>
      <c r="H8">
        <f t="shared" ref="H8:H33" si="1">G8*E8</f>
        <v>0</v>
      </c>
      <c r="I8" s="11">
        <f t="shared" ref="I8:I71" si="2">C8*E8</f>
        <v>0</v>
      </c>
      <c r="K8" s="13" t="str">
        <f>IFERROR(VLOOKUP(B8,Sheet2!A:D,2,FALSE),0)</f>
        <v>3/8" INLINE REGULATOR WITH GAUGE, 3/8" NPT PORTS (AIR 3000-03)</v>
      </c>
    </row>
    <row r="9" spans="2:11" x14ac:dyDescent="0.25">
      <c r="B9" s="12" t="s">
        <v>15</v>
      </c>
      <c r="C9" s="14">
        <f>IFERROR(VLOOKUP(B9,Sheet2!A:D,3,FALSE),0)</f>
        <v>68.819999999999993</v>
      </c>
      <c r="D9" s="14">
        <f>IFERROR(VLOOKUP(B9,Sheet2!A:E,5,FALSE),0)</f>
        <v>41.28</v>
      </c>
      <c r="E9" s="78">
        <v>0</v>
      </c>
      <c r="F9" s="84">
        <f t="shared" si="0"/>
        <v>0</v>
      </c>
      <c r="G9">
        <f>IFERROR(VLOOKUP(B9,Sheet2!A:D,4,FALSE),0)</f>
        <v>2.27</v>
      </c>
      <c r="H9">
        <f t="shared" si="1"/>
        <v>0</v>
      </c>
      <c r="I9" s="11">
        <f t="shared" si="2"/>
        <v>0</v>
      </c>
      <c r="K9" s="13" t="str">
        <f>IFERROR(VLOOKUP(B9,Sheet2!A:D,2,FALSE),0)</f>
        <v>1/2" INLINE REGULATOR WITH GAUGE, 1/2" NPT PORTS</v>
      </c>
    </row>
    <row r="10" spans="2:11" x14ac:dyDescent="0.25">
      <c r="B10" s="15"/>
      <c r="C10" s="14">
        <f>IFERROR(VLOOKUP(B10,Sheet2!A:D,3,FALSE),0)</f>
        <v>0</v>
      </c>
      <c r="D10" s="14">
        <f>IFERROR(VLOOKUP(B10,Sheet2!A:E,5,FALSE),0)</f>
        <v>0</v>
      </c>
      <c r="E10" s="78">
        <v>0</v>
      </c>
      <c r="F10" s="84">
        <f t="shared" si="0"/>
        <v>0</v>
      </c>
      <c r="G10">
        <f>IFERROR(VLOOKUP(B10,Sheet2!A:D,4,FALSE),0)</f>
        <v>0</v>
      </c>
      <c r="H10">
        <f t="shared" si="1"/>
        <v>0</v>
      </c>
      <c r="I10" s="11">
        <f t="shared" si="2"/>
        <v>0</v>
      </c>
      <c r="K10" s="16">
        <f>IFERROR(VLOOKUP(B10,Sheet2!A:D,2,FALSE),0)</f>
        <v>0</v>
      </c>
    </row>
    <row r="11" spans="2:11" x14ac:dyDescent="0.25">
      <c r="B11" s="12" t="s">
        <v>16</v>
      </c>
      <c r="C11" s="14">
        <f>IFERROR(VLOOKUP(B11,Sheet2!A:D,3,FALSE),0)</f>
        <v>52.91</v>
      </c>
      <c r="D11" s="14">
        <f>IFERROR(VLOOKUP(B11,Sheet2!A:E,5,FALSE),0)</f>
        <v>31.74</v>
      </c>
      <c r="E11" s="78">
        <v>0</v>
      </c>
      <c r="F11" s="84">
        <f t="shared" si="0"/>
        <v>0</v>
      </c>
      <c r="G11">
        <f>IFERROR(VLOOKUP(B11,Sheet2!A:D,4,FALSE),0)</f>
        <v>1.48</v>
      </c>
      <c r="H11">
        <f t="shared" si="1"/>
        <v>0</v>
      </c>
      <c r="I11" s="11">
        <f t="shared" si="2"/>
        <v>0</v>
      </c>
      <c r="K11" s="13" t="str">
        <f>IFERROR(VLOOKUP(B11,Sheet2!A:D,2,FALSE),0)</f>
        <v>3/8" FILTER REGULATOR UNIT WITH GAUGE, 3/8"  NPT PORTS</v>
      </c>
    </row>
    <row r="12" spans="2:11" x14ac:dyDescent="0.25">
      <c r="B12" s="12" t="s">
        <v>17</v>
      </c>
      <c r="C12" s="14">
        <f>IFERROR(VLOOKUP(B12,Sheet2!A:D,3,FALSE),0)</f>
        <v>77.16</v>
      </c>
      <c r="D12" s="14">
        <f>IFERROR(VLOOKUP(B12,Sheet2!A:E,5,FALSE),0)</f>
        <v>46.29</v>
      </c>
      <c r="E12" s="78">
        <v>0</v>
      </c>
      <c r="F12" s="84">
        <f t="shared" si="0"/>
        <v>0</v>
      </c>
      <c r="G12">
        <f>IFERROR(VLOOKUP(B12,Sheet2!A:D,4,FALSE),0)</f>
        <v>3.08</v>
      </c>
      <c r="H12">
        <f t="shared" si="1"/>
        <v>0</v>
      </c>
      <c r="I12" s="11">
        <f t="shared" si="2"/>
        <v>0</v>
      </c>
      <c r="K12" s="13" t="str">
        <f>IFERROR(VLOOKUP(B12,Sheet2!A:D,2,FALSE),0)</f>
        <v>1/2" FILTER REGULATOR UNIT WITH GAUGE, 1/2"  NPT PORTS</v>
      </c>
    </row>
    <row r="13" spans="2:11" x14ac:dyDescent="0.25">
      <c r="B13" s="12" t="s">
        <v>18</v>
      </c>
      <c r="C13" s="14">
        <f>IFERROR(VLOOKUP(B13,Sheet2!A:D,3,FALSE),0)</f>
        <v>99.21</v>
      </c>
      <c r="D13" s="14">
        <f>IFERROR(VLOOKUP(B13,Sheet2!A:E,5,FALSE),0)</f>
        <v>59.52</v>
      </c>
      <c r="E13" s="78">
        <v>0</v>
      </c>
      <c r="F13" s="84">
        <f t="shared" si="0"/>
        <v>0</v>
      </c>
      <c r="G13">
        <f>IFERROR(VLOOKUP(B13,Sheet2!A:D,4,FALSE),0)</f>
        <v>3.15</v>
      </c>
      <c r="H13">
        <f t="shared" si="1"/>
        <v>0</v>
      </c>
      <c r="I13" s="11">
        <f t="shared" si="2"/>
        <v>0</v>
      </c>
      <c r="K13" s="13" t="str">
        <f>IFERROR(VLOOKUP(B13,Sheet2!A:D,2,FALSE),0)</f>
        <v>3/4" FILTER REGULATOR UNIT WITH GAUGE, 3/4"  NPT PORTS</v>
      </c>
    </row>
    <row r="14" spans="2:11" x14ac:dyDescent="0.25">
      <c r="B14" s="12" t="s">
        <v>19</v>
      </c>
      <c r="C14" s="14">
        <f>IFERROR(VLOOKUP(B14,Sheet2!A:D,3,FALSE),0)</f>
        <v>110.2</v>
      </c>
      <c r="D14" s="14">
        <f>IFERROR(VLOOKUP(B14,Sheet2!A:E,5,FALSE),0)</f>
        <v>66.12</v>
      </c>
      <c r="E14" s="78">
        <v>0</v>
      </c>
      <c r="F14" s="84">
        <f t="shared" si="0"/>
        <v>0</v>
      </c>
      <c r="G14">
        <f>IFERROR(VLOOKUP(B14,Sheet2!A:D,4,FALSE),0)</f>
        <v>4.6399999999999997</v>
      </c>
      <c r="H14">
        <f t="shared" si="1"/>
        <v>0</v>
      </c>
      <c r="I14" s="11">
        <f t="shared" si="2"/>
        <v>0</v>
      </c>
      <c r="K14" s="13" t="str">
        <f>IFERROR(VLOOKUP(B14,Sheet2!A:D,2,FALSE),0)</f>
        <v>1" FILTER REGULATOR UNIT WITH GAUGE, 1"  NPT PORTS</v>
      </c>
    </row>
    <row r="15" spans="2:11" x14ac:dyDescent="0.25">
      <c r="B15" s="15"/>
      <c r="C15" s="14">
        <f>IFERROR(VLOOKUP(B15,Sheet2!A:D,3,FALSE),0)</f>
        <v>0</v>
      </c>
      <c r="D15" s="14">
        <f>IFERROR(VLOOKUP(B15,Sheet2!A:E,5,FALSE),0)</f>
        <v>0</v>
      </c>
      <c r="E15" s="78">
        <v>0</v>
      </c>
      <c r="F15" s="84">
        <f t="shared" si="0"/>
        <v>0</v>
      </c>
      <c r="G15">
        <f>IFERROR(VLOOKUP(B15,Sheet2!A:D,4,FALSE),0)</f>
        <v>0</v>
      </c>
      <c r="H15">
        <f t="shared" si="1"/>
        <v>0</v>
      </c>
      <c r="I15" s="11">
        <f t="shared" si="2"/>
        <v>0</v>
      </c>
      <c r="K15" s="16">
        <f>IFERROR(VLOOKUP(B15,Sheet2!A:D,2,FALSE),0)</f>
        <v>0</v>
      </c>
    </row>
    <row r="16" spans="2:11" x14ac:dyDescent="0.25">
      <c r="B16" s="12" t="s">
        <v>20</v>
      </c>
      <c r="C16" s="14">
        <f>IFERROR(VLOOKUP(B16,Sheet2!A:D,3,FALSE),0)</f>
        <v>38.58</v>
      </c>
      <c r="D16" s="14">
        <f>IFERROR(VLOOKUP(B16,Sheet2!A:E,5,FALSE),0)</f>
        <v>23.14</v>
      </c>
      <c r="E16" s="78">
        <v>0</v>
      </c>
      <c r="F16" s="84">
        <f t="shared" si="0"/>
        <v>0</v>
      </c>
      <c r="G16">
        <f>IFERROR(VLOOKUP(B16,Sheet2!A:D,4,FALSE),0)</f>
        <v>0.74</v>
      </c>
      <c r="H16">
        <f t="shared" si="1"/>
        <v>0</v>
      </c>
      <c r="I16" s="11">
        <f t="shared" si="2"/>
        <v>0</v>
      </c>
      <c r="K16" s="13" t="str">
        <f>IFERROR(VLOOKUP(B16,Sheet2!A:D,2,FALSE),0)</f>
        <v>LUBRICATOR UNIT , 3/8"  NPT PORTS  (AIL3000-03)  with bracket</v>
      </c>
    </row>
    <row r="17" spans="2:11" x14ac:dyDescent="0.25">
      <c r="B17" s="12" t="s">
        <v>21</v>
      </c>
      <c r="C17" s="14">
        <f>IFERROR(VLOOKUP(B17,Sheet2!A:D,3,FALSE),0)</f>
        <v>44.09</v>
      </c>
      <c r="D17" s="14">
        <f>IFERROR(VLOOKUP(B17,Sheet2!A:E,5,FALSE),0)</f>
        <v>26.45</v>
      </c>
      <c r="E17" s="78">
        <v>0</v>
      </c>
      <c r="F17" s="84">
        <f t="shared" si="0"/>
        <v>0</v>
      </c>
      <c r="G17">
        <f>IFERROR(VLOOKUP(B17,Sheet2!A:D,4,FALSE),0)</f>
        <v>1.4</v>
      </c>
      <c r="H17">
        <f t="shared" si="1"/>
        <v>0</v>
      </c>
      <c r="I17" s="11">
        <f t="shared" si="2"/>
        <v>0</v>
      </c>
      <c r="K17" s="13" t="str">
        <f>IFERROR(VLOOKUP(B17,Sheet2!A:D,2,FALSE),0)</f>
        <v>LUBRICATOR UNIT , 1/2"  NPT PORTS  (AIL4000-04) with bracket</v>
      </c>
    </row>
    <row r="18" spans="2:11" x14ac:dyDescent="0.25">
      <c r="B18" s="12" t="s">
        <v>22</v>
      </c>
      <c r="C18" s="14">
        <f>IFERROR(VLOOKUP(B18,Sheet2!A:D,3,FALSE),0)</f>
        <v>55.11</v>
      </c>
      <c r="D18" s="14">
        <f>IFERROR(VLOOKUP(B18,Sheet2!A:E,5,FALSE),0)</f>
        <v>33.06</v>
      </c>
      <c r="E18" s="78">
        <v>0</v>
      </c>
      <c r="F18" s="84">
        <f t="shared" si="0"/>
        <v>0</v>
      </c>
      <c r="G18">
        <f>IFERROR(VLOOKUP(B18,Sheet2!A:D,4,FALSE),0)</f>
        <v>1.54</v>
      </c>
      <c r="H18">
        <f t="shared" si="1"/>
        <v>0</v>
      </c>
      <c r="I18" s="11">
        <f t="shared" si="2"/>
        <v>0</v>
      </c>
      <c r="K18" s="13" t="str">
        <f>IFERROR(VLOOKUP(B18,Sheet2!A:D,2,FALSE),0)</f>
        <v>LUBRICATOR UNIT , 3/4"  NPT PORTS  (AIL4000-06)  with bracket</v>
      </c>
    </row>
    <row r="19" spans="2:11" x14ac:dyDescent="0.25">
      <c r="B19" s="15"/>
      <c r="C19" s="14">
        <f>IFERROR(VLOOKUP(B19,Sheet2!A:D,3,FALSE),0)</f>
        <v>0</v>
      </c>
      <c r="D19" s="14">
        <f>IFERROR(VLOOKUP(B19,Sheet2!A:E,5,FALSE),0)</f>
        <v>0</v>
      </c>
      <c r="E19" s="78">
        <v>0</v>
      </c>
      <c r="F19" s="84">
        <f t="shared" si="0"/>
        <v>0</v>
      </c>
      <c r="G19">
        <f>IFERROR(VLOOKUP(B19,Sheet2!A:D,4,FALSE),0)</f>
        <v>0</v>
      </c>
      <c r="H19">
        <f t="shared" si="1"/>
        <v>0</v>
      </c>
      <c r="I19" s="11">
        <f t="shared" si="2"/>
        <v>0</v>
      </c>
      <c r="K19" s="16">
        <f>IFERROR(VLOOKUP(B19,Sheet2!A:D,2,FALSE),0)</f>
        <v>0</v>
      </c>
    </row>
    <row r="20" spans="2:11" x14ac:dyDescent="0.25">
      <c r="B20" s="15" t="s">
        <v>23</v>
      </c>
      <c r="C20" s="14">
        <f>IFERROR(VLOOKUP(B20,Sheet2!A:D,3,FALSE),0)</f>
        <v>77.16</v>
      </c>
      <c r="D20" s="14">
        <f>IFERROR(VLOOKUP(B20,Sheet2!A:E,5,FALSE),0)</f>
        <v>46.29</v>
      </c>
      <c r="E20" s="78">
        <v>0</v>
      </c>
      <c r="F20" s="84">
        <f t="shared" si="0"/>
        <v>0</v>
      </c>
      <c r="G20">
        <f>IFERROR(VLOOKUP(B20,Sheet2!A:D,4,FALSE),0)</f>
        <v>2.21</v>
      </c>
      <c r="H20">
        <f t="shared" si="1"/>
        <v>0</v>
      </c>
      <c r="I20" s="11">
        <f t="shared" si="2"/>
        <v>0</v>
      </c>
      <c r="K20" s="13" t="str">
        <f>IFERROR(VLOOKUP(B20,Sheet2!A:D,2,FALSE),0)</f>
        <v>3/8" FILTER REGULATOR LUBRICATOR UNIT 3/8" NPT PORTS..(K93215, K30T, K91215)</v>
      </c>
    </row>
    <row r="21" spans="2:11" x14ac:dyDescent="0.25">
      <c r="B21" s="15" t="s">
        <v>24</v>
      </c>
      <c r="C21" s="14">
        <f>IFERROR(VLOOKUP(B21,Sheet2!A:D,3,FALSE),0)</f>
        <v>99.21</v>
      </c>
      <c r="D21" s="14">
        <f>IFERROR(VLOOKUP(B21,Sheet2!A:E,5,FALSE),0)</f>
        <v>59.52</v>
      </c>
      <c r="E21" s="78">
        <v>0</v>
      </c>
      <c r="F21" s="84">
        <f t="shared" si="0"/>
        <v>0</v>
      </c>
      <c r="G21">
        <f>IFERROR(VLOOKUP(B21,Sheet2!A:D,4,FALSE),0)</f>
        <v>4.78</v>
      </c>
      <c r="H21">
        <f t="shared" si="1"/>
        <v>0</v>
      </c>
      <c r="I21" s="11">
        <f t="shared" si="2"/>
        <v>0</v>
      </c>
      <c r="K21" s="13" t="str">
        <f>IFERROR(VLOOKUP(B21,Sheet2!A:D,2,FALSE),0)</f>
        <v>1/2" FILTER REGULATOR LUBRICATOR UNIT 1/2" NPT PORTS..(K93216, K40T, K91216)</v>
      </c>
    </row>
    <row r="22" spans="2:11" x14ac:dyDescent="0.25">
      <c r="B22" s="15" t="s">
        <v>25</v>
      </c>
      <c r="C22" s="14">
        <f>IFERROR(VLOOKUP(B22,Sheet2!A:D,3,FALSE),0)</f>
        <v>115.75</v>
      </c>
      <c r="D22" s="14">
        <f>IFERROR(VLOOKUP(B22,Sheet2!A:E,5,FALSE),0)</f>
        <v>69.45</v>
      </c>
      <c r="E22" s="78">
        <v>0</v>
      </c>
      <c r="F22" s="84">
        <f t="shared" si="0"/>
        <v>0</v>
      </c>
      <c r="G22">
        <f>IFERROR(VLOOKUP(B22,Sheet2!A:D,4,FALSE),0)</f>
        <v>5</v>
      </c>
      <c r="H22">
        <f t="shared" si="1"/>
        <v>0</v>
      </c>
      <c r="I22" s="11">
        <f t="shared" si="2"/>
        <v>0</v>
      </c>
      <c r="K22" s="13" t="str">
        <f>IFERROR(VLOOKUP(B22,Sheet2!A:D,2,FALSE),0)</f>
        <v>3/4" FILTER REGULATOR LUBRICATOR UNIT 3/4" NPT PORTS..(K93217,K50T, K91217)</v>
      </c>
    </row>
    <row r="23" spans="2:11" x14ac:dyDescent="0.25">
      <c r="B23" s="15"/>
      <c r="C23" s="14">
        <f>IFERROR(VLOOKUP(B23,Sheet2!A:D,3,FALSE),0)</f>
        <v>0</v>
      </c>
      <c r="D23" s="14">
        <f>IFERROR(VLOOKUP(B23,Sheet2!A:E,5,FALSE),0)</f>
        <v>0</v>
      </c>
      <c r="E23" s="78">
        <v>0</v>
      </c>
      <c r="F23" s="84">
        <f t="shared" si="0"/>
        <v>0</v>
      </c>
      <c r="G23">
        <f>IFERROR(VLOOKUP(B23,Sheet2!A:D,4,FALSE),0)</f>
        <v>0</v>
      </c>
      <c r="H23">
        <f t="shared" si="1"/>
        <v>0</v>
      </c>
      <c r="I23" s="11">
        <f t="shared" si="2"/>
        <v>0</v>
      </c>
      <c r="K23" s="16">
        <f>IFERROR(VLOOKUP(B23,Sheet2!A:D,2,FALSE),0)</f>
        <v>0</v>
      </c>
    </row>
    <row r="24" spans="2:11" x14ac:dyDescent="0.25">
      <c r="B24" s="15" t="s">
        <v>26</v>
      </c>
      <c r="C24" s="14">
        <f>IFERROR(VLOOKUP(B24,Sheet2!A:D,3,FALSE),0)</f>
        <v>125.11</v>
      </c>
      <c r="D24" s="14">
        <f>IFERROR(VLOOKUP(B24,Sheet2!A:E,5,FALSE),0)</f>
        <v>75.06</v>
      </c>
      <c r="E24" s="78">
        <v>0</v>
      </c>
      <c r="F24" s="84">
        <f t="shared" si="0"/>
        <v>0</v>
      </c>
      <c r="G24">
        <f>IFERROR(VLOOKUP(B24,Sheet2!A:D,4,FALSE),0)</f>
        <v>5</v>
      </c>
      <c r="H24">
        <f t="shared" si="1"/>
        <v>0</v>
      </c>
      <c r="I24" s="11">
        <f t="shared" si="2"/>
        <v>0</v>
      </c>
      <c r="K24" s="16" t="str">
        <f>IFERROR(VLOOKUP(B24,Sheet2!A:D,2,FALSE),0)</f>
        <v>1/2" VERTICAL FILTER REGULATOR  1/2"  NPT PORTS</v>
      </c>
    </row>
    <row r="25" spans="2:11" x14ac:dyDescent="0.25">
      <c r="B25" s="12" t="s">
        <v>27</v>
      </c>
      <c r="C25" s="14">
        <f>IFERROR(VLOOKUP(B25,Sheet2!A:D,3,FALSE),0)</f>
        <v>125.11</v>
      </c>
      <c r="D25" s="14">
        <f>IFERROR(VLOOKUP(B25,Sheet2!A:E,5,FALSE),0)</f>
        <v>75.06</v>
      </c>
      <c r="E25" s="78">
        <v>0</v>
      </c>
      <c r="F25" s="84">
        <f t="shared" si="0"/>
        <v>0</v>
      </c>
      <c r="G25">
        <f>IFERROR(VLOOKUP(B25,Sheet2!A:D,4,FALSE),0)</f>
        <v>5</v>
      </c>
      <c r="H25">
        <f t="shared" si="1"/>
        <v>0</v>
      </c>
      <c r="I25" s="11">
        <f t="shared" si="2"/>
        <v>0</v>
      </c>
      <c r="K25" s="13" t="str">
        <f>IFERROR(VLOOKUP(B25,Sheet2!A:D,2,FALSE),0)</f>
        <v>3/4" VERTICAL FILTER REGULATOR  3/4"  NPT PORTS</v>
      </c>
    </row>
    <row r="26" spans="2:11" x14ac:dyDescent="0.25">
      <c r="B26" s="15"/>
      <c r="C26" s="14">
        <f>IFERROR(VLOOKUP(B26,Sheet2!A:D,3,FALSE),0)</f>
        <v>0</v>
      </c>
      <c r="D26" s="14">
        <f>IFERROR(VLOOKUP(B26,Sheet2!A:E,5,FALSE),0)</f>
        <v>0</v>
      </c>
      <c r="E26" s="78">
        <v>0</v>
      </c>
      <c r="F26" s="84">
        <f t="shared" si="0"/>
        <v>0</v>
      </c>
      <c r="G26">
        <f>IFERROR(VLOOKUP(B26,Sheet2!A:D,4,FALSE),0)</f>
        <v>0</v>
      </c>
      <c r="H26">
        <f t="shared" si="1"/>
        <v>0</v>
      </c>
      <c r="I26" s="11">
        <f t="shared" si="2"/>
        <v>0</v>
      </c>
      <c r="K26" s="16">
        <f>IFERROR(VLOOKUP(B26,Sheet2!A:D,2,FALSE),0)</f>
        <v>0</v>
      </c>
    </row>
    <row r="27" spans="2:11" x14ac:dyDescent="0.25">
      <c r="B27" s="12" t="s">
        <v>28</v>
      </c>
      <c r="C27" s="14">
        <f>IFERROR(VLOOKUP(B27,Sheet2!A:D,3,FALSE),0)</f>
        <v>24.24</v>
      </c>
      <c r="D27" s="14">
        <f>IFERROR(VLOOKUP(B27,Sheet2!A:E,5,FALSE),0)</f>
        <v>14.54</v>
      </c>
      <c r="E27" s="78">
        <v>0</v>
      </c>
      <c r="F27" s="84">
        <f t="shared" si="0"/>
        <v>0</v>
      </c>
      <c r="G27">
        <f>IFERROR(VLOOKUP(B27,Sheet2!A:D,4,FALSE),0)</f>
        <v>0.75</v>
      </c>
      <c r="H27">
        <f t="shared" si="1"/>
        <v>0</v>
      </c>
      <c r="I27" s="11">
        <f t="shared" si="2"/>
        <v>0</v>
      </c>
      <c r="K27" s="13" t="str">
        <f>IFERROR(VLOOKUP(B27,Sheet2!A:D,2,FALSE),0)</f>
        <v>AIR FILTER UNIT , 3/8"  NPT PORTS  (AF3000-03) with bracket</v>
      </c>
    </row>
    <row r="28" spans="2:11" x14ac:dyDescent="0.25">
      <c r="B28" s="12" t="s">
        <v>29</v>
      </c>
      <c r="C28" s="14">
        <f>IFERROR(VLOOKUP(B28,Sheet2!A:D,3,FALSE),0)</f>
        <v>33.06</v>
      </c>
      <c r="D28" s="14">
        <f>IFERROR(VLOOKUP(B28,Sheet2!A:E,5,FALSE),0)</f>
        <v>19.829999999999998</v>
      </c>
      <c r="E28" s="78">
        <v>0</v>
      </c>
      <c r="F28" s="84">
        <f t="shared" si="0"/>
        <v>0</v>
      </c>
      <c r="G28">
        <f>IFERROR(VLOOKUP(B28,Sheet2!A:D,4,FALSE),0)</f>
        <v>1.43</v>
      </c>
      <c r="H28">
        <f t="shared" si="1"/>
        <v>0</v>
      </c>
      <c r="I28" s="11">
        <f t="shared" si="2"/>
        <v>0</v>
      </c>
      <c r="K28" s="13" t="str">
        <f>IFERROR(VLOOKUP(B28,Sheet2!A:D,2,FALSE),0)</f>
        <v>AIR FILTER UNIT , 1/2"  NPT PORTS  (AF4000-04) with bracket</v>
      </c>
    </row>
    <row r="29" spans="2:11" x14ac:dyDescent="0.25">
      <c r="B29" s="12" t="s">
        <v>30</v>
      </c>
      <c r="C29" s="14">
        <f>IFERROR(VLOOKUP(B29,Sheet2!A:D,3,FALSE),0)</f>
        <v>38.58</v>
      </c>
      <c r="D29" s="14">
        <f>IFERROR(VLOOKUP(B29,Sheet2!A:E,5,FALSE),0)</f>
        <v>23.14</v>
      </c>
      <c r="E29" s="78">
        <v>0</v>
      </c>
      <c r="F29" s="84">
        <f t="shared" si="0"/>
        <v>0</v>
      </c>
      <c r="G29">
        <f>IFERROR(VLOOKUP(B29,Sheet2!A:D,4,FALSE),0)</f>
        <v>2</v>
      </c>
      <c r="H29">
        <f t="shared" si="1"/>
        <v>0</v>
      </c>
      <c r="I29" s="11">
        <f t="shared" si="2"/>
        <v>0</v>
      </c>
      <c r="K29" s="13" t="str">
        <f>IFERROR(VLOOKUP(B29,Sheet2!A:D,2,FALSE),0)</f>
        <v>AIR FILTER UNIT , 3/4"  NPT PORTS  (AF4000-06) with bracket</v>
      </c>
    </row>
    <row r="30" spans="2:11" x14ac:dyDescent="0.25">
      <c r="B30" s="15"/>
      <c r="C30" s="14">
        <f>IFERROR(VLOOKUP(B30,Sheet2!A:D,3,FALSE),0)</f>
        <v>0</v>
      </c>
      <c r="D30" s="14">
        <f>IFERROR(VLOOKUP(B30,Sheet2!A:E,5,FALSE),0)</f>
        <v>0</v>
      </c>
      <c r="E30" s="78">
        <v>0</v>
      </c>
      <c r="F30" s="84">
        <f t="shared" si="0"/>
        <v>0</v>
      </c>
      <c r="G30">
        <f>IFERROR(VLOOKUP(B30,Sheet2!A:D,4,FALSE),0)</f>
        <v>0</v>
      </c>
      <c r="H30">
        <f t="shared" si="1"/>
        <v>0</v>
      </c>
      <c r="I30" s="11">
        <f t="shared" si="2"/>
        <v>0</v>
      </c>
      <c r="K30" s="16">
        <f>IFERROR(VLOOKUP(B30,Sheet2!A:D,2,FALSE),0)</f>
        <v>0</v>
      </c>
    </row>
    <row r="31" spans="2:11" x14ac:dyDescent="0.25">
      <c r="B31" s="15" t="s">
        <v>31</v>
      </c>
      <c r="C31" s="14">
        <f>IFERROR(VLOOKUP(B31,Sheet2!A:D,3,FALSE),0)</f>
        <v>6.35</v>
      </c>
      <c r="D31" s="14">
        <f>IFERROR(VLOOKUP(B31,Sheet2!A:E,5,FALSE),0)</f>
        <v>3.81</v>
      </c>
      <c r="E31" s="78">
        <v>0</v>
      </c>
      <c r="F31" s="84">
        <f t="shared" si="0"/>
        <v>0</v>
      </c>
      <c r="G31">
        <f>IFERROR(VLOOKUP(B31,Sheet2!A:D,4,FALSE),0)</f>
        <v>0.04</v>
      </c>
      <c r="H31">
        <f t="shared" si="1"/>
        <v>0</v>
      </c>
      <c r="I31" s="11">
        <f t="shared" si="2"/>
        <v>0</v>
      </c>
      <c r="K31" s="16" t="str">
        <f>IFERROR(VLOOKUP(B31,Sheet2!A:D,2,FALSE),0)</f>
        <v>FILTER ONLY FOR K93215 3/8</v>
      </c>
    </row>
    <row r="32" spans="2:11" x14ac:dyDescent="0.25">
      <c r="B32" s="15" t="s">
        <v>32</v>
      </c>
      <c r="C32" s="14">
        <f>IFERROR(VLOOKUP(B32,Sheet2!A:D,3,FALSE),0)</f>
        <v>9.09</v>
      </c>
      <c r="D32" s="14">
        <f>IFERROR(VLOOKUP(B32,Sheet2!A:E,5,FALSE),0)</f>
        <v>5.46</v>
      </c>
      <c r="E32" s="78">
        <v>0</v>
      </c>
      <c r="F32" s="84">
        <f t="shared" si="0"/>
        <v>0</v>
      </c>
      <c r="G32">
        <f>IFERROR(VLOOKUP(B32,Sheet2!A:D,4,FALSE),0)</f>
        <v>0.09</v>
      </c>
      <c r="H32">
        <f t="shared" si="1"/>
        <v>0</v>
      </c>
      <c r="I32" s="11">
        <f t="shared" si="2"/>
        <v>0</v>
      </c>
      <c r="K32" s="13" t="str">
        <f>IFERROR(VLOOKUP(B32,Sheet2!A:D,2,FALSE),0)</f>
        <v>FILTER ONLY FOR K93216 AND K93217 and K96075 Vert</v>
      </c>
    </row>
    <row r="33" spans="2:11" ht="15.75" thickBot="1" x14ac:dyDescent="0.3">
      <c r="B33" s="17" t="s">
        <v>33</v>
      </c>
      <c r="C33" s="19">
        <f>IFERROR(VLOOKUP(B33,Sheet2!A:D,3,FALSE),0)</f>
        <v>12</v>
      </c>
      <c r="D33" s="19">
        <f>IFERROR(VLOOKUP(B33,Sheet2!A:E,5,FALSE),0)</f>
        <v>7.2</v>
      </c>
      <c r="E33" s="82">
        <v>0</v>
      </c>
      <c r="F33" s="85">
        <f t="shared" si="0"/>
        <v>0</v>
      </c>
      <c r="G33">
        <f>IFERROR(VLOOKUP(B33,Sheet2!A:D,4,FALSE),0)</f>
        <v>0.15</v>
      </c>
      <c r="H33">
        <f t="shared" si="1"/>
        <v>0</v>
      </c>
      <c r="I33" s="11">
        <f t="shared" si="2"/>
        <v>0</v>
      </c>
      <c r="K33" s="18" t="str">
        <f>IFERROR(VLOOKUP(B33,Sheet2!A:D,2,FALSE),0)</f>
        <v>FILTER ONLY FOR K93218  1"</v>
      </c>
    </row>
    <row r="34" spans="2:11" ht="16.5" thickBot="1" x14ac:dyDescent="0.3">
      <c r="B34" s="20"/>
      <c r="C34" s="21"/>
      <c r="D34" s="21"/>
      <c r="E34" s="11"/>
      <c r="F34" s="54"/>
      <c r="G34" s="22"/>
      <c r="I34" s="11">
        <f t="shared" si="2"/>
        <v>0</v>
      </c>
      <c r="K34" s="7" t="s">
        <v>34</v>
      </c>
    </row>
    <row r="35" spans="2:11" x14ac:dyDescent="0.25">
      <c r="B35" s="23" t="s">
        <v>35</v>
      </c>
      <c r="C35" s="10">
        <f>IFERROR(VLOOKUP(B35,Sheet2!A:D,3,FALSE),0)</f>
        <v>225.4</v>
      </c>
      <c r="D35" s="10">
        <f>IFERROR(VLOOKUP(B35,Sheet2!A:E,5,FALSE),0)</f>
        <v>135.24</v>
      </c>
      <c r="E35" s="86">
        <v>0</v>
      </c>
      <c r="F35" s="83">
        <f t="shared" ref="F35:F40" si="3">D35*E35</f>
        <v>0</v>
      </c>
      <c r="G35" s="22">
        <f>IFERROR(VLOOKUP(B35,Sheet2!A:D,4,FALSE),0)</f>
        <v>35</v>
      </c>
      <c r="H35">
        <f t="shared" ref="H35:H40" si="4">G35*E35</f>
        <v>0</v>
      </c>
      <c r="I35" s="11">
        <f t="shared" si="2"/>
        <v>0</v>
      </c>
      <c r="K35" s="24" t="str">
        <f>IFERROR(VLOOKUP(B35,Sheet2!A:D,2,FALSE),0)</f>
        <v>Hose Reel,  3/8 X 50 FT, 1/2" inlet X 1/4" outlet</v>
      </c>
    </row>
    <row r="36" spans="2:11" x14ac:dyDescent="0.25">
      <c r="B36" s="12" t="s">
        <v>36</v>
      </c>
      <c r="C36" s="14">
        <f>IFERROR(VLOOKUP(B36,Sheet2!A:D,3,FALSE),0)</f>
        <v>308.26</v>
      </c>
      <c r="D36" s="14">
        <f>IFERROR(VLOOKUP(B36,Sheet2!A:E,5,FALSE),0)</f>
        <v>184.95</v>
      </c>
      <c r="E36" s="73">
        <v>0</v>
      </c>
      <c r="F36" s="84">
        <f t="shared" si="3"/>
        <v>0</v>
      </c>
      <c r="G36" s="22">
        <f>IFERROR(VLOOKUP(B36,Sheet2!A:D,4,FALSE),0)</f>
        <v>55</v>
      </c>
      <c r="H36">
        <f t="shared" si="4"/>
        <v>0</v>
      </c>
      <c r="I36" s="11">
        <f t="shared" si="2"/>
        <v>0</v>
      </c>
      <c r="K36" s="13" t="str">
        <f>IFERROR(VLOOKUP(B36,Sheet2!A:D,2,FALSE),0)</f>
        <v>Hose Reel,  3/8 X 75 FT, 1/2" inlet X 1/4" outlet</v>
      </c>
    </row>
    <row r="37" spans="2:11" x14ac:dyDescent="0.25">
      <c r="B37" s="12" t="s">
        <v>37</v>
      </c>
      <c r="C37" s="14">
        <f>IFERROR(VLOOKUP(B37,Sheet2!A:D,3,FALSE),0)</f>
        <v>273.52999999999997</v>
      </c>
      <c r="D37" s="14">
        <f>IFERROR(VLOOKUP(B37,Sheet2!A:E,5,FALSE),0)</f>
        <v>164.11</v>
      </c>
      <c r="E37" s="73">
        <v>0</v>
      </c>
      <c r="F37" s="84">
        <f t="shared" si="3"/>
        <v>0</v>
      </c>
      <c r="G37" s="22">
        <f>IFERROR(VLOOKUP(B37,Sheet2!A:D,4,FALSE),0)</f>
        <v>50</v>
      </c>
      <c r="H37">
        <f t="shared" si="4"/>
        <v>0</v>
      </c>
      <c r="I37" s="11">
        <f t="shared" si="2"/>
        <v>0</v>
      </c>
      <c r="K37" s="13" t="str">
        <f>IFERROR(VLOOKUP(B37,Sheet2!A:D,2,FALSE),0)</f>
        <v>Hose Reel,  1/2 X 50 FT, 1/2" inlet X 1/2" NPT outlet</v>
      </c>
    </row>
    <row r="38" spans="2:11" x14ac:dyDescent="0.25">
      <c r="B38" s="12" t="s">
        <v>38</v>
      </c>
      <c r="C38" s="14">
        <f>IFERROR(VLOOKUP(B38,Sheet2!A:D,3,FALSE),0)</f>
        <v>546.32000000000005</v>
      </c>
      <c r="D38" s="14">
        <f>IFERROR(VLOOKUP(B38,Sheet2!A:E,5,FALSE),0)</f>
        <v>327.79</v>
      </c>
      <c r="E38" s="73">
        <v>0</v>
      </c>
      <c r="F38" s="84">
        <f t="shared" si="3"/>
        <v>0</v>
      </c>
      <c r="G38" s="22">
        <f>IFERROR(VLOOKUP(B38,Sheet2!A:D,4,FALSE),0)</f>
        <v>75</v>
      </c>
      <c r="H38">
        <f t="shared" si="4"/>
        <v>0</v>
      </c>
      <c r="I38" s="11">
        <f t="shared" si="2"/>
        <v>0</v>
      </c>
      <c r="K38" s="13" t="str">
        <f>IFERROR(VLOOKUP(B38,Sheet2!A:D,2,FALSE),0)</f>
        <v>Hose Reel,  1/2 X 100 FT, 1/2" inlet X 1/2" NPT outlet</v>
      </c>
    </row>
    <row r="39" spans="2:11" x14ac:dyDescent="0.25">
      <c r="B39" s="12" t="s">
        <v>39</v>
      </c>
      <c r="C39" s="14">
        <f>IFERROR(VLOOKUP(B39,Sheet2!A:D,3,FALSE),0)</f>
        <v>55.11</v>
      </c>
      <c r="D39" s="14">
        <f>IFERROR(VLOOKUP(B39,Sheet2!A:E,5,FALSE),0)</f>
        <v>33.06</v>
      </c>
      <c r="E39" s="73">
        <v>0</v>
      </c>
      <c r="F39" s="84">
        <f t="shared" si="3"/>
        <v>0</v>
      </c>
      <c r="G39" s="22">
        <f>IFERROR(VLOOKUP(B39,Sheet2!A:D,4,FALSE),0)</f>
        <v>3.5</v>
      </c>
      <c r="H39">
        <f t="shared" si="4"/>
        <v>0</v>
      </c>
      <c r="I39" s="11">
        <f t="shared" si="2"/>
        <v>0</v>
      </c>
      <c r="K39" s="13" t="str">
        <f>IFERROR(VLOOKUP(B39,Sheet2!A:D,2,FALSE),0)</f>
        <v>SWIVEL BRACKET FOR R-03050</v>
      </c>
    </row>
    <row r="40" spans="2:11" ht="15.75" thickBot="1" x14ac:dyDescent="0.3">
      <c r="B40" s="17" t="s">
        <v>40</v>
      </c>
      <c r="C40" s="71">
        <f>IFERROR(VLOOKUP(B40,Sheet2!A:D,3,FALSE),0)</f>
        <v>62.99</v>
      </c>
      <c r="D40" s="71">
        <f>IFERROR(VLOOKUP(B40,Sheet2!A:E,5,FALSE),0)</f>
        <v>37.79</v>
      </c>
      <c r="E40" s="87">
        <v>0</v>
      </c>
      <c r="F40" s="85">
        <f t="shared" si="3"/>
        <v>0</v>
      </c>
      <c r="G40" s="22">
        <f>IFERROR(VLOOKUP(B40,Sheet2!A:D,4,FALSE),0)</f>
        <v>5</v>
      </c>
      <c r="H40">
        <f t="shared" si="4"/>
        <v>0</v>
      </c>
      <c r="I40" s="11">
        <f t="shared" si="2"/>
        <v>0</v>
      </c>
      <c r="K40" s="18" t="str">
        <f>IFERROR(VLOOKUP(B40,Sheet2!A:D,2,FALSE),0)</f>
        <v>SWIVEL BRACKET FOR R-03075  R-03050</v>
      </c>
    </row>
    <row r="41" spans="2:11" ht="16.5" thickBot="1" x14ac:dyDescent="0.3">
      <c r="B41" s="20"/>
      <c r="C41" s="21"/>
      <c r="D41" s="21"/>
      <c r="E41" s="4"/>
      <c r="F41" s="54"/>
      <c r="I41" s="11">
        <f t="shared" si="2"/>
        <v>0</v>
      </c>
      <c r="K41" s="80" t="s">
        <v>41</v>
      </c>
    </row>
    <row r="42" spans="2:11" x14ac:dyDescent="0.25">
      <c r="B42" s="23" t="s">
        <v>42</v>
      </c>
      <c r="C42" s="10">
        <f>IFERROR(VLOOKUP(B42,Sheet2!A:D,3,FALSE),0)</f>
        <v>9.8699999999999992</v>
      </c>
      <c r="D42" s="10">
        <f>IFERROR(VLOOKUP(B42,Sheet2!A:E,5,FALSE),0)</f>
        <v>5.92</v>
      </c>
      <c r="E42" s="81">
        <v>0</v>
      </c>
      <c r="F42" s="83">
        <f t="shared" ref="F42:F53" si="5">D42*E42</f>
        <v>0</v>
      </c>
      <c r="G42">
        <f>IFERROR(VLOOKUP(B42,Sheet2!A:D,4,FALSE),0)</f>
        <v>0.32</v>
      </c>
      <c r="H42">
        <f t="shared" ref="H42:H53" si="6">G42*E42</f>
        <v>0</v>
      </c>
      <c r="I42" s="11">
        <f t="shared" si="2"/>
        <v>0</v>
      </c>
      <c r="K42" s="24" t="str">
        <f>IFERROR(VLOOKUP(B42,Sheet2!A:D,2,FALSE),0)</f>
        <v>1/4" Female NPT  Safety Quick Coupler   30 CFM  TYPE M</v>
      </c>
    </row>
    <row r="43" spans="2:11" x14ac:dyDescent="0.25">
      <c r="B43" s="12" t="s">
        <v>43</v>
      </c>
      <c r="C43" s="14">
        <f>IFERROR(VLOOKUP(B43,Sheet2!A:D,3,FALSE),0)</f>
        <v>9.91</v>
      </c>
      <c r="D43" s="14">
        <f>IFERROR(VLOOKUP(B43,Sheet2!A:E,5,FALSE),0)</f>
        <v>5.94</v>
      </c>
      <c r="E43" s="78">
        <v>0</v>
      </c>
      <c r="F43" s="84">
        <f t="shared" si="5"/>
        <v>0</v>
      </c>
      <c r="G43">
        <f>IFERROR(VLOOKUP(B43,Sheet2!A:D,4,FALSE),0)</f>
        <v>0.25</v>
      </c>
      <c r="H43">
        <f t="shared" si="6"/>
        <v>0</v>
      </c>
      <c r="I43" s="11">
        <f t="shared" si="2"/>
        <v>0</v>
      </c>
      <c r="K43" s="13" t="str">
        <f>IFERROR(VLOOKUP(B43,Sheet2!A:D,2,FALSE),0)</f>
        <v>1/4" Male NPT  Safety Quick Coupler       30 CFM  TYPE M</v>
      </c>
    </row>
    <row r="44" spans="2:11" x14ac:dyDescent="0.25">
      <c r="B44" s="12" t="s">
        <v>44</v>
      </c>
      <c r="C44" s="14">
        <f>IFERROR(VLOOKUP(B44,Sheet2!A:D,3,FALSE),0)</f>
        <v>11.01</v>
      </c>
      <c r="D44" s="14">
        <f>IFERROR(VLOOKUP(B44,Sheet2!A:E,5,FALSE),0)</f>
        <v>6.6</v>
      </c>
      <c r="E44" s="78">
        <v>0</v>
      </c>
      <c r="F44" s="84">
        <f t="shared" si="5"/>
        <v>0</v>
      </c>
      <c r="G44">
        <f>IFERROR(VLOOKUP(B44,Sheet2!A:D,4,FALSE),0)</f>
        <v>0.32</v>
      </c>
      <c r="H44">
        <f t="shared" si="6"/>
        <v>0</v>
      </c>
      <c r="I44" s="11">
        <f t="shared" si="2"/>
        <v>0</v>
      </c>
      <c r="K44" s="13" t="str">
        <f>IFERROR(VLOOKUP(B44,Sheet2!A:D,2,FALSE),0)</f>
        <v>1/2" Male NPT  Safety Quick Coupler    30 CFM  TYPE M</v>
      </c>
    </row>
    <row r="45" spans="2:11" x14ac:dyDescent="0.25">
      <c r="B45" s="15"/>
      <c r="C45" s="14">
        <f>IFERROR(VLOOKUP(B45,Sheet2!A:D,3,FALSE),0)</f>
        <v>0</v>
      </c>
      <c r="D45" s="14">
        <f>IFERROR(VLOOKUP(B45,Sheet2!A:E,5,FALSE),0)</f>
        <v>0</v>
      </c>
      <c r="E45" s="78">
        <v>0</v>
      </c>
      <c r="F45" s="84">
        <f t="shared" si="5"/>
        <v>0</v>
      </c>
      <c r="G45">
        <f>IFERROR(VLOOKUP(B45,Sheet2!A:D,4,FALSE),0)</f>
        <v>0</v>
      </c>
      <c r="H45">
        <f t="shared" si="6"/>
        <v>0</v>
      </c>
      <c r="I45" s="11">
        <f t="shared" si="2"/>
        <v>0</v>
      </c>
      <c r="K45" s="16">
        <f>IFERROR(VLOOKUP(B45,Sheet2!A:D,2,FALSE),0)</f>
        <v>0</v>
      </c>
    </row>
    <row r="46" spans="2:11" x14ac:dyDescent="0.25">
      <c r="B46" s="15" t="s">
        <v>45</v>
      </c>
      <c r="C46" s="14">
        <f>IFERROR(VLOOKUP(B46,Sheet2!A:D,3,FALSE),0)</f>
        <v>7.71</v>
      </c>
      <c r="D46" s="14">
        <f>IFERROR(VLOOKUP(B46,Sheet2!A:E,5,FALSE),0)</f>
        <v>4.62</v>
      </c>
      <c r="E46" s="78">
        <v>0</v>
      </c>
      <c r="F46" s="84">
        <f t="shared" si="5"/>
        <v>0</v>
      </c>
      <c r="G46">
        <f>IFERROR(VLOOKUP(B46,Sheet2!A:D,4,FALSE),0)</f>
        <v>0.25</v>
      </c>
      <c r="H46">
        <f t="shared" si="6"/>
        <v>0</v>
      </c>
      <c r="I46" s="11">
        <f t="shared" si="2"/>
        <v>0</v>
      </c>
      <c r="K46" s="13" t="str">
        <f>IFERROR(VLOOKUP(B46,Sheet2!A:D,2,FALSE),0)</f>
        <v>COUPLER, 1/4" FEMALE NPT PUSH TO CONNECT INDUSTRIAL STYLE 30 CFM BODY</v>
      </c>
    </row>
    <row r="47" spans="2:11" x14ac:dyDescent="0.25">
      <c r="B47" s="15" t="s">
        <v>46</v>
      </c>
      <c r="C47" s="14">
        <f>IFERROR(VLOOKUP(B47,Sheet2!A:D,3,FALSE),0)</f>
        <v>7.71</v>
      </c>
      <c r="D47" s="14">
        <f>IFERROR(VLOOKUP(B47,Sheet2!A:E,5,FALSE),0)</f>
        <v>4.62</v>
      </c>
      <c r="E47" s="78">
        <v>0</v>
      </c>
      <c r="F47" s="84">
        <f t="shared" si="5"/>
        <v>0</v>
      </c>
      <c r="G47">
        <f>IFERROR(VLOOKUP(B47,Sheet2!A:D,4,FALSE),0)</f>
        <v>0.22</v>
      </c>
      <c r="H47">
        <f t="shared" si="6"/>
        <v>0</v>
      </c>
      <c r="I47" s="11">
        <f t="shared" si="2"/>
        <v>0</v>
      </c>
      <c r="K47" s="13" t="str">
        <f>IFERROR(VLOOKUP(B47,Sheet2!A:D,2,FALSE),0)</f>
        <v>COUPLER, 1/4" MALE NPT PUSH TO CONNECT INDUSTRIAL STYLE 30 CFM BODY</v>
      </c>
    </row>
    <row r="48" spans="2:11" x14ac:dyDescent="0.25">
      <c r="B48" s="15" t="s">
        <v>47</v>
      </c>
      <c r="C48" s="14">
        <f>IFERROR(VLOOKUP(B48,Sheet2!A:D,3,FALSE),0)</f>
        <v>8.81</v>
      </c>
      <c r="D48" s="14">
        <f>IFERROR(VLOOKUP(B48,Sheet2!A:E,5,FALSE),0)</f>
        <v>5.28</v>
      </c>
      <c r="E48" s="78">
        <v>0</v>
      </c>
      <c r="F48" s="84">
        <f t="shared" si="5"/>
        <v>0</v>
      </c>
      <c r="G48">
        <f>IFERROR(VLOOKUP(B48,Sheet2!A:D,4,FALSE),0)</f>
        <v>0.28999999999999998</v>
      </c>
      <c r="H48">
        <f t="shared" si="6"/>
        <v>0</v>
      </c>
      <c r="I48" s="11">
        <f t="shared" si="2"/>
        <v>0</v>
      </c>
      <c r="K48" s="13" t="str">
        <f>IFERROR(VLOOKUP(B48,Sheet2!A:D,2,FALSE),0)</f>
        <v>COUPLER, 1/2" MALE NPT PUSH TO CONNECT INDUSTRIAL STYLE 30 CFM BODY</v>
      </c>
    </row>
    <row r="49" spans="2:11" x14ac:dyDescent="0.25">
      <c r="B49" s="15"/>
      <c r="C49" s="14">
        <f>IFERROR(VLOOKUP(B49,Sheet2!A:D,3,FALSE),0)</f>
        <v>0</v>
      </c>
      <c r="D49" s="14">
        <f>IFERROR(VLOOKUP(B49,Sheet2!A:E,5,FALSE),0)</f>
        <v>0</v>
      </c>
      <c r="E49" s="78">
        <v>0</v>
      </c>
      <c r="F49" s="84">
        <f t="shared" si="5"/>
        <v>0</v>
      </c>
      <c r="G49">
        <f>IFERROR(VLOOKUP(B49,Sheet2!A:D,4,FALSE),0)</f>
        <v>0</v>
      </c>
      <c r="H49">
        <f t="shared" si="6"/>
        <v>0</v>
      </c>
      <c r="I49" s="11">
        <f t="shared" si="2"/>
        <v>0</v>
      </c>
      <c r="K49" s="16">
        <f>IFERROR(VLOOKUP(B49,Sheet2!A:D,2,FALSE),0)</f>
        <v>0</v>
      </c>
    </row>
    <row r="50" spans="2:11" x14ac:dyDescent="0.25">
      <c r="B50" s="12" t="s">
        <v>48</v>
      </c>
      <c r="C50" s="14">
        <f>IFERROR(VLOOKUP(B50,Sheet2!A:D,3,FALSE),0)</f>
        <v>19.28</v>
      </c>
      <c r="D50" s="14">
        <f>IFERROR(VLOOKUP(B50,Sheet2!A:E,5,FALSE),0)</f>
        <v>11.57</v>
      </c>
      <c r="E50" s="78">
        <v>0</v>
      </c>
      <c r="F50" s="84">
        <f t="shared" si="5"/>
        <v>0</v>
      </c>
      <c r="G50">
        <f>IFERROR(VLOOKUP(B50,Sheet2!A:D,4,FALSE),0)</f>
        <v>0.32</v>
      </c>
      <c r="H50">
        <f t="shared" si="6"/>
        <v>0</v>
      </c>
      <c r="I50" s="11">
        <f t="shared" si="2"/>
        <v>0</v>
      </c>
      <c r="K50" s="13" t="str">
        <f>IFERROR(VLOOKUP(B50,Sheet2!A:D,2,FALSE),0)</f>
        <v>COUPLER,  3/8" MALE NPT THREAD, SAFETY PUSH BUTTON, INDUSTRIAL STYLE, 70 CFM BODY</v>
      </c>
    </row>
    <row r="51" spans="2:11" x14ac:dyDescent="0.25">
      <c r="B51" s="12" t="s">
        <v>49</v>
      </c>
      <c r="C51" s="14">
        <f>IFERROR(VLOOKUP(B51,Sheet2!A:D,3,FALSE),0)</f>
        <v>19.239999999999998</v>
      </c>
      <c r="D51" s="14">
        <f>IFERROR(VLOOKUP(B51,Sheet2!A:E,5,FALSE),0)</f>
        <v>11.54</v>
      </c>
      <c r="E51" s="78">
        <v>0</v>
      </c>
      <c r="F51" s="84">
        <f t="shared" si="5"/>
        <v>0</v>
      </c>
      <c r="G51">
        <f>IFERROR(VLOOKUP(B51,Sheet2!A:D,4,FALSE),0)</f>
        <v>0.32</v>
      </c>
      <c r="H51">
        <f t="shared" si="6"/>
        <v>0</v>
      </c>
      <c r="I51" s="11">
        <f t="shared" si="2"/>
        <v>0</v>
      </c>
      <c r="K51" s="13" t="str">
        <f>IFERROR(VLOOKUP(B51,Sheet2!A:D,2,FALSE),0)</f>
        <v>COUPLER,  3/8" FEMALE NPT THREAD, SAFETY PUSH BUTTON, INDUSTRIAL STYLE, 70 CFM BODY</v>
      </c>
    </row>
    <row r="52" spans="2:11" x14ac:dyDescent="0.25">
      <c r="B52" s="12" t="s">
        <v>50</v>
      </c>
      <c r="C52" s="14">
        <f>IFERROR(VLOOKUP(B52,Sheet2!A:D,3,FALSE),0)</f>
        <v>19.829999999999998</v>
      </c>
      <c r="D52" s="14">
        <f>IFERROR(VLOOKUP(B52,Sheet2!A:E,5,FALSE),0)</f>
        <v>11.89</v>
      </c>
      <c r="E52" s="78">
        <v>0</v>
      </c>
      <c r="F52" s="84">
        <f t="shared" si="5"/>
        <v>0</v>
      </c>
      <c r="G52">
        <f>IFERROR(VLOOKUP(B52,Sheet2!A:D,4,FALSE),0)</f>
        <v>0.38</v>
      </c>
      <c r="H52">
        <f t="shared" si="6"/>
        <v>0</v>
      </c>
      <c r="I52" s="11">
        <f t="shared" si="2"/>
        <v>0</v>
      </c>
      <c r="K52" s="13" t="str">
        <f>IFERROR(VLOOKUP(B52,Sheet2!A:D,2,FALSE),0)</f>
        <v>1/2" Male NPT  Safety Quick Coupler   70 CFM  TYPE H</v>
      </c>
    </row>
    <row r="53" spans="2:11" ht="15.75" thickBot="1" x14ac:dyDescent="0.3">
      <c r="B53" s="17" t="s">
        <v>51</v>
      </c>
      <c r="C53" s="19">
        <f>IFERROR(VLOOKUP(B53,Sheet2!A:D,3,FALSE),0)</f>
        <v>19.79</v>
      </c>
      <c r="D53" s="19">
        <f>IFERROR(VLOOKUP(B53,Sheet2!A:E,5,FALSE),0)</f>
        <v>11.87</v>
      </c>
      <c r="E53" s="82">
        <v>0</v>
      </c>
      <c r="F53" s="85">
        <f t="shared" si="5"/>
        <v>0</v>
      </c>
      <c r="G53">
        <f>IFERROR(VLOOKUP(B53,Sheet2!A:D,4,FALSE),0)</f>
        <v>0.38</v>
      </c>
      <c r="H53">
        <f t="shared" si="6"/>
        <v>0</v>
      </c>
      <c r="I53" s="11">
        <f t="shared" si="2"/>
        <v>0</v>
      </c>
      <c r="K53" s="18" t="str">
        <f>IFERROR(VLOOKUP(B53,Sheet2!A:D,2,FALSE),0)</f>
        <v>COUPLER,  1/2" FEMALE NPT THREAD, SAFETY PUSH BUTTON, INDUSTRIAL STYLE, 70 CFM BODY</v>
      </c>
    </row>
    <row r="54" spans="2:11" ht="15.75" thickBot="1" x14ac:dyDescent="0.3">
      <c r="B54" s="1"/>
      <c r="C54" s="3"/>
      <c r="D54" s="3"/>
      <c r="E54" s="4"/>
      <c r="F54" s="54"/>
      <c r="I54" s="11">
        <f t="shared" si="2"/>
        <v>0</v>
      </c>
      <c r="K54" s="26" t="s">
        <v>52</v>
      </c>
    </row>
    <row r="55" spans="2:11" x14ac:dyDescent="0.25">
      <c r="B55" s="23" t="s">
        <v>53</v>
      </c>
      <c r="C55" s="10">
        <f>IFERROR(VLOOKUP(B55,Sheet2!A:D,3,FALSE),0)</f>
        <v>1.0900000000000001</v>
      </c>
      <c r="D55" s="10">
        <f>IFERROR(VLOOKUP(B55,Sheet2!A:E,5,FALSE),0)</f>
        <v>0.65</v>
      </c>
      <c r="E55" s="86">
        <v>0</v>
      </c>
      <c r="F55" s="83">
        <f t="shared" ref="F55:F63" si="7">D55*E55</f>
        <v>0</v>
      </c>
      <c r="G55">
        <f>IFERROR(VLOOKUP(B55,Sheet2!A:D,4,FALSE),0)</f>
        <v>0.05</v>
      </c>
      <c r="H55">
        <f t="shared" ref="H55:H63" si="8">G55*E55</f>
        <v>0</v>
      </c>
      <c r="I55" s="11">
        <f t="shared" si="2"/>
        <v>0</v>
      </c>
      <c r="K55" s="24" t="str">
        <f>IFERROR(VLOOKUP(B55,Sheet2!A:D,2,FALSE),0)</f>
        <v>PLUG, 1/4" MALE NPT, INDUSTRIAL STYLE, FITS 30 CFM BODY</v>
      </c>
    </row>
    <row r="56" spans="2:11" x14ac:dyDescent="0.25">
      <c r="B56" s="12" t="s">
        <v>54</v>
      </c>
      <c r="C56" s="14">
        <f>IFERROR(VLOOKUP(B56,Sheet2!A:D,3,FALSE),0)</f>
        <v>1.0900000000000001</v>
      </c>
      <c r="D56" s="14">
        <f>IFERROR(VLOOKUP(B56,Sheet2!A:E,5,FALSE),0)</f>
        <v>0.65</v>
      </c>
      <c r="E56" s="73">
        <v>0</v>
      </c>
      <c r="F56" s="84">
        <f t="shared" si="7"/>
        <v>0</v>
      </c>
      <c r="G56">
        <f>IFERROR(VLOOKUP(B56,Sheet2!A:D,4,FALSE),0)</f>
        <v>0.05</v>
      </c>
      <c r="H56">
        <f t="shared" si="8"/>
        <v>0</v>
      </c>
      <c r="I56" s="11">
        <f t="shared" si="2"/>
        <v>0</v>
      </c>
      <c r="K56" s="13" t="str">
        <f>IFERROR(VLOOKUP(B56,Sheet2!A:D,2,FALSE),0)</f>
        <v>PLUG, 1/4" FEMALE NPT, INDUSTRIAL STYLE, FITS 30 CFM BODY</v>
      </c>
    </row>
    <row r="57" spans="2:11" x14ac:dyDescent="0.25">
      <c r="B57" s="12" t="s">
        <v>55</v>
      </c>
      <c r="C57" s="14">
        <f>IFERROR(VLOOKUP(B57,Sheet2!A:D,3,FALSE),0)</f>
        <v>5.5</v>
      </c>
      <c r="D57" s="14">
        <f>IFERROR(VLOOKUP(B57,Sheet2!A:E,5,FALSE),0)</f>
        <v>3.3</v>
      </c>
      <c r="E57" s="73">
        <v>0</v>
      </c>
      <c r="F57" s="84">
        <f t="shared" si="7"/>
        <v>0</v>
      </c>
      <c r="G57">
        <f>IFERROR(VLOOKUP(B57,Sheet2!A:D,4,FALSE),0)</f>
        <v>0.32</v>
      </c>
      <c r="H57">
        <f t="shared" si="8"/>
        <v>0</v>
      </c>
      <c r="I57" s="11">
        <f t="shared" si="2"/>
        <v>0</v>
      </c>
      <c r="K57" s="13" t="str">
        <f>IFERROR(VLOOKUP(B57,Sheet2!A:D,2,FALSE),0)</f>
        <v>Quick Coupler Plug Pack,, 1/4 npt (3) Male and (3) Female 30CFM   M</v>
      </c>
    </row>
    <row r="58" spans="2:11" x14ac:dyDescent="0.25">
      <c r="B58" s="12" t="s">
        <v>56</v>
      </c>
      <c r="C58" s="14">
        <f>IFERROR(VLOOKUP(B58,Sheet2!A:D,3,FALSE),0)</f>
        <v>3.3</v>
      </c>
      <c r="D58" s="14">
        <f>IFERROR(VLOOKUP(B58,Sheet2!A:E,5,FALSE),0)</f>
        <v>1.98</v>
      </c>
      <c r="E58" s="73">
        <v>0</v>
      </c>
      <c r="F58" s="84">
        <f t="shared" si="7"/>
        <v>0</v>
      </c>
      <c r="G58">
        <f>IFERROR(VLOOKUP(B58,Sheet2!A:D,4,FALSE),0)</f>
        <v>0.06</v>
      </c>
      <c r="H58">
        <f t="shared" si="8"/>
        <v>0</v>
      </c>
      <c r="I58" s="11">
        <f t="shared" si="2"/>
        <v>0</v>
      </c>
      <c r="K58" s="13" t="str">
        <f>IFERROR(VLOOKUP(B58,Sheet2!A:D,2,FALSE),0)</f>
        <v>PLUG,  1/4" MALE NPT THREAD, SAFETY PUSH BUTTON, INDUSTRIAL STYLE, 70 CFM BODY</v>
      </c>
    </row>
    <row r="59" spans="2:11" x14ac:dyDescent="0.25">
      <c r="B59" s="12" t="s">
        <v>57</v>
      </c>
      <c r="C59" s="14">
        <f>IFERROR(VLOOKUP(B59,Sheet2!A:D,3,FALSE),0)</f>
        <v>3.26</v>
      </c>
      <c r="D59" s="14">
        <f>IFERROR(VLOOKUP(B59,Sheet2!A:E,5,FALSE),0)</f>
        <v>1.96</v>
      </c>
      <c r="E59" s="73">
        <v>0</v>
      </c>
      <c r="F59" s="84">
        <f t="shared" si="7"/>
        <v>0</v>
      </c>
      <c r="G59">
        <f>IFERROR(VLOOKUP(B59,Sheet2!A:D,4,FALSE),0)</f>
        <v>0.06</v>
      </c>
      <c r="H59">
        <f t="shared" si="8"/>
        <v>0</v>
      </c>
      <c r="I59" s="11">
        <f t="shared" si="2"/>
        <v>0</v>
      </c>
      <c r="K59" s="13" t="str">
        <f>IFERROR(VLOOKUP(B59,Sheet2!A:D,2,FALSE),0)</f>
        <v>PLUG,  1/4" FEMALE NPT THREAD, SAFETY PUSH BUTTON, INDUSTRIAL STYLE, 70 CFM BODY</v>
      </c>
    </row>
    <row r="60" spans="2:11" x14ac:dyDescent="0.25">
      <c r="B60" s="12" t="s">
        <v>58</v>
      </c>
      <c r="C60" s="14">
        <f>IFERROR(VLOOKUP(B60,Sheet2!A:D,3,FALSE),0)</f>
        <v>4.4000000000000004</v>
      </c>
      <c r="D60" s="14">
        <f>IFERROR(VLOOKUP(B60,Sheet2!A:E,5,FALSE),0)</f>
        <v>2.64</v>
      </c>
      <c r="E60" s="73">
        <v>0</v>
      </c>
      <c r="F60" s="84">
        <f t="shared" si="7"/>
        <v>0</v>
      </c>
      <c r="G60">
        <f>IFERROR(VLOOKUP(B60,Sheet2!A:D,4,FALSE),0)</f>
        <v>0.12</v>
      </c>
      <c r="H60">
        <f t="shared" si="8"/>
        <v>0</v>
      </c>
      <c r="I60" s="11">
        <f t="shared" si="2"/>
        <v>0</v>
      </c>
      <c r="K60" s="13" t="str">
        <f>IFERROR(VLOOKUP(B60,Sheet2!A:D,2,FALSE),0)</f>
        <v>PLUG,  3/8" MALE NPT THREAD, SAFETY PUSH BUTTON, INDUSTRIAL STYLE, 70 CFM BODY</v>
      </c>
    </row>
    <row r="61" spans="2:11" x14ac:dyDescent="0.25">
      <c r="B61" s="12" t="s">
        <v>59</v>
      </c>
      <c r="C61" s="14">
        <f>IFERROR(VLOOKUP(B61,Sheet2!A:D,3,FALSE),0)</f>
        <v>4.3600000000000003</v>
      </c>
      <c r="D61" s="14">
        <f>IFERROR(VLOOKUP(B61,Sheet2!A:E,5,FALSE),0)</f>
        <v>2.62</v>
      </c>
      <c r="E61" s="73">
        <v>0</v>
      </c>
      <c r="F61" s="84">
        <f t="shared" si="7"/>
        <v>0</v>
      </c>
      <c r="G61">
        <f>IFERROR(VLOOKUP(B61,Sheet2!A:D,4,FALSE),0)</f>
        <v>0.12</v>
      </c>
      <c r="H61">
        <f t="shared" si="8"/>
        <v>0</v>
      </c>
      <c r="I61" s="11">
        <f t="shared" si="2"/>
        <v>0</v>
      </c>
      <c r="K61" s="13" t="str">
        <f>IFERROR(VLOOKUP(B61,Sheet2!A:D,2,FALSE),0)</f>
        <v>PLUG,  3/8" FEMALE NPT THREAD, SAFETY PUSH BUTTON, INDUSTRIAL STYLE, 70 CFM BODY</v>
      </c>
    </row>
    <row r="62" spans="2:11" x14ac:dyDescent="0.25">
      <c r="B62" s="12" t="s">
        <v>60</v>
      </c>
      <c r="C62" s="14">
        <f>IFERROR(VLOOKUP(B62,Sheet2!A:D,3,FALSE),0)</f>
        <v>4.9000000000000004</v>
      </c>
      <c r="D62" s="14">
        <f>IFERROR(VLOOKUP(B62,Sheet2!A:E,5,FALSE),0)</f>
        <v>2.94</v>
      </c>
      <c r="E62" s="73">
        <v>0</v>
      </c>
      <c r="F62" s="84">
        <f t="shared" si="7"/>
        <v>0</v>
      </c>
      <c r="G62">
        <f>IFERROR(VLOOKUP(B62,Sheet2!A:D,4,FALSE),0)</f>
        <v>0.19</v>
      </c>
      <c r="H62">
        <f t="shared" si="8"/>
        <v>0</v>
      </c>
      <c r="I62" s="11">
        <f t="shared" si="2"/>
        <v>0</v>
      </c>
      <c r="K62" s="13" t="str">
        <f>IFERROR(VLOOKUP(B62,Sheet2!A:D,2,FALSE),0)</f>
        <v>PLUG,  1/2" MALE NPT THREAD, SAFETY PUSH BUTTON, INDUSTRIAL STYLE, 70 CFM BODY</v>
      </c>
    </row>
    <row r="63" spans="2:11" ht="15.75" thickBot="1" x14ac:dyDescent="0.3">
      <c r="B63" s="17" t="s">
        <v>61</v>
      </c>
      <c r="C63" s="19">
        <f>IFERROR(VLOOKUP(B63,Sheet2!A:D,3,FALSE),0)</f>
        <v>4.95</v>
      </c>
      <c r="D63" s="19">
        <f>IFERROR(VLOOKUP(B63,Sheet2!A:E,5,FALSE),0)</f>
        <v>2.97</v>
      </c>
      <c r="E63" s="87">
        <v>0</v>
      </c>
      <c r="F63" s="85">
        <f t="shared" si="7"/>
        <v>0</v>
      </c>
      <c r="G63">
        <f>IFERROR(VLOOKUP(B63,Sheet2!A:D,4,FALSE),0)</f>
        <v>0.19</v>
      </c>
      <c r="H63">
        <f t="shared" si="8"/>
        <v>0</v>
      </c>
      <c r="I63" s="11">
        <f t="shared" si="2"/>
        <v>0</v>
      </c>
      <c r="K63" s="18" t="str">
        <f>IFERROR(VLOOKUP(B63,Sheet2!A:D,2,FALSE),0)</f>
        <v>PLUG,  1/2" FEMALE NPT THREAD, SAFETY PUSH BUTTON, INDUSTRIAL STYLE, 70 CFM BODY</v>
      </c>
    </row>
    <row r="64" spans="2:11" ht="16.5" thickBot="1" x14ac:dyDescent="0.3">
      <c r="B64" s="1"/>
      <c r="C64" s="3"/>
      <c r="D64" s="3"/>
      <c r="E64" s="4"/>
      <c r="F64" s="54"/>
      <c r="I64" s="11">
        <f t="shared" si="2"/>
        <v>0</v>
      </c>
      <c r="K64" s="7" t="s">
        <v>62</v>
      </c>
    </row>
    <row r="65" spans="2:11" x14ac:dyDescent="0.25">
      <c r="B65" s="23" t="s">
        <v>63</v>
      </c>
      <c r="C65" s="10">
        <f>IFERROR(VLOOKUP(B65,Sheet2!A:D,3,FALSE),0)</f>
        <v>1.8</v>
      </c>
      <c r="D65" s="10">
        <f>IFERROR(VLOOKUP(B65,Sheet2!A:E,5,FALSE),0)</f>
        <v>1.08</v>
      </c>
      <c r="E65" s="86">
        <v>0</v>
      </c>
      <c r="F65" s="83">
        <f t="shared" ref="F65:F68" si="9">D65*E65</f>
        <v>0</v>
      </c>
      <c r="G65">
        <f>IFERROR(VLOOKUP(B65,Sheet2!A:D,4,FALSE),0)</f>
        <v>0</v>
      </c>
      <c r="H65">
        <f t="shared" ref="H65:H68" si="10">G65*E65</f>
        <v>0</v>
      </c>
      <c r="I65" s="11">
        <f t="shared" si="2"/>
        <v>0</v>
      </c>
      <c r="K65" s="24" t="str">
        <f>IFERROR(VLOOKUP(B65,Sheet2!A:D,2,FALSE),0)</f>
        <v>COMPRESSED AIR PIPE LABEL,  BLUE, WITH DIRECTION ARROW, cut off unused direction arrow during installation,  1" x 7-1/2",   EACH</v>
      </c>
    </row>
    <row r="66" spans="2:11" x14ac:dyDescent="0.25">
      <c r="B66" s="12" t="s">
        <v>64</v>
      </c>
      <c r="C66" s="14">
        <f>IFERROR(VLOOKUP(B66,Sheet2!A:D,3,FALSE),0)</f>
        <v>60.07</v>
      </c>
      <c r="D66" s="14">
        <f>IFERROR(VLOOKUP(B66,Sheet2!A:E,5,FALSE),0)</f>
        <v>36.049999999999997</v>
      </c>
      <c r="E66" s="73">
        <v>0</v>
      </c>
      <c r="F66" s="84">
        <f t="shared" si="9"/>
        <v>0</v>
      </c>
      <c r="G66">
        <f>IFERROR(VLOOKUP(B66,Sheet2!A:D,4,FALSE),0)</f>
        <v>1.61</v>
      </c>
      <c r="H66">
        <f t="shared" si="10"/>
        <v>0</v>
      </c>
      <c r="I66" s="11">
        <f t="shared" si="2"/>
        <v>0</v>
      </c>
      <c r="K66" s="13" t="str">
        <f>IFERROR(VLOOKUP(B66,Sheet2!A:D,2,FALSE),0)</f>
        <v>AUTO TANK DRAIN, ELECTRIC, 1/2" MALE NPT INLET, 1/4 FEMALE NPT OUTLET  ports,  115 volt, 1-45 minute cycle time, 1-10 second blow down time,  with cord,  6 ft long</v>
      </c>
    </row>
    <row r="67" spans="2:11" x14ac:dyDescent="0.25">
      <c r="B67" s="12" t="s">
        <v>65</v>
      </c>
      <c r="C67" s="14">
        <f>IFERROR(VLOOKUP(B67,Sheet2!A:D,3,FALSE),0)</f>
        <v>120.16</v>
      </c>
      <c r="D67" s="14">
        <f>IFERROR(VLOOKUP(B67,Sheet2!A:E,5,FALSE),0)</f>
        <v>72.09</v>
      </c>
      <c r="E67" s="73">
        <v>0</v>
      </c>
      <c r="F67" s="84">
        <f t="shared" si="9"/>
        <v>0</v>
      </c>
      <c r="G67">
        <f>IFERROR(VLOOKUP(B67,Sheet2!A:D,4,FALSE),0)</f>
        <v>1.5</v>
      </c>
      <c r="H67">
        <f t="shared" si="10"/>
        <v>0</v>
      </c>
      <c r="I67" s="11">
        <f t="shared" si="2"/>
        <v>0</v>
      </c>
      <c r="K67" s="13" t="str">
        <f>IFERROR(VLOOKUP(B67,Sheet2!A:D,2,FALSE),0)</f>
        <v>COMPRESSOR SHUT OFF VALVE, 110 VOLT, 3/4 FEMALE NPT</v>
      </c>
    </row>
    <row r="68" spans="2:11" ht="15.75" thickBot="1" x14ac:dyDescent="0.3">
      <c r="B68" s="17" t="s">
        <v>66</v>
      </c>
      <c r="C68" s="19">
        <f>IFERROR(VLOOKUP(B68,Sheet2!A:D,3,FALSE),0)</f>
        <v>24.24</v>
      </c>
      <c r="D68" s="19">
        <f>IFERROR(VLOOKUP(B68,Sheet2!A:E,5,FALSE),0)</f>
        <v>14.54</v>
      </c>
      <c r="E68" s="87">
        <v>0</v>
      </c>
      <c r="F68" s="85">
        <f t="shared" si="9"/>
        <v>0</v>
      </c>
      <c r="G68">
        <f>IFERROR(VLOOKUP(B68,Sheet2!A:D,4,FALSE),0)</f>
        <v>1.1299999999999999</v>
      </c>
      <c r="H68">
        <f t="shared" si="10"/>
        <v>0</v>
      </c>
      <c r="I68" s="11">
        <f t="shared" si="2"/>
        <v>0</v>
      </c>
      <c r="K68" s="18" t="str">
        <f>IFERROR(VLOOKUP(B68,Sheet2!A:D,2,FALSE),0)</f>
        <v>VIBRATION PAD RUBBER/CORK..  SET OF 4,        4 X 4 X 1</v>
      </c>
    </row>
    <row r="69" spans="2:11" ht="16.5" thickBot="1" x14ac:dyDescent="0.3">
      <c r="B69" s="1"/>
      <c r="C69" s="3"/>
      <c r="D69" s="3"/>
      <c r="E69" s="4"/>
      <c r="F69" s="54"/>
      <c r="I69" s="11">
        <f t="shared" si="2"/>
        <v>0</v>
      </c>
      <c r="K69" s="7" t="s">
        <v>67</v>
      </c>
    </row>
    <row r="70" spans="2:11" x14ac:dyDescent="0.25">
      <c r="B70" s="23" t="s">
        <v>68</v>
      </c>
      <c r="C70" s="10">
        <f>IFERROR(VLOOKUP(B70,Sheet2!A:D,3,FALSE),0)</f>
        <v>71.08</v>
      </c>
      <c r="D70" s="10">
        <f>IFERROR(VLOOKUP(B70,Sheet2!A:E,5,FALSE),0)</f>
        <v>42.65</v>
      </c>
      <c r="E70" s="86">
        <v>0</v>
      </c>
      <c r="F70" s="83">
        <f t="shared" ref="F70:F82" si="11">D70*E70</f>
        <v>0</v>
      </c>
      <c r="G70">
        <f>IFERROR(VLOOKUP(B70,Sheet2!A:D,4,FALSE),0)</f>
        <v>1.8</v>
      </c>
      <c r="H70">
        <f t="shared" ref="H70:H82" si="12">G70*E70</f>
        <v>0</v>
      </c>
      <c r="I70" s="11">
        <f t="shared" si="2"/>
        <v>0</v>
      </c>
      <c r="K70" s="24" t="str">
        <f>IFERROR(VLOOKUP(B70,Sheet2!A:D,2,FALSE),0)</f>
        <v>1/2 MANIFOLD X (4) 1/4 OUTLETS</v>
      </c>
    </row>
    <row r="71" spans="2:11" x14ac:dyDescent="0.25">
      <c r="B71" s="12" t="s">
        <v>69</v>
      </c>
      <c r="C71" s="14">
        <f>IFERROR(VLOOKUP(B71,Sheet2!A:D,3,FALSE),0)</f>
        <v>75.69</v>
      </c>
      <c r="D71" s="14">
        <f>IFERROR(VLOOKUP(B71,Sheet2!A:E,5,FALSE),0)</f>
        <v>45.4</v>
      </c>
      <c r="E71" s="73">
        <v>0</v>
      </c>
      <c r="F71" s="84">
        <f t="shared" si="11"/>
        <v>0</v>
      </c>
      <c r="G71">
        <f>IFERROR(VLOOKUP(B71,Sheet2!A:D,4,FALSE),0)</f>
        <v>2.2400000000000002</v>
      </c>
      <c r="H71">
        <f t="shared" si="12"/>
        <v>0</v>
      </c>
      <c r="I71" s="11">
        <f t="shared" si="2"/>
        <v>0</v>
      </c>
      <c r="K71" s="13" t="str">
        <f>IFERROR(VLOOKUP(B71,Sheet2!A:D,2,FALSE),0)</f>
        <v>1/2 MANIFOLD X (5) 1/4 OUTLETS</v>
      </c>
    </row>
    <row r="72" spans="2:11" x14ac:dyDescent="0.25">
      <c r="B72" s="12" t="s">
        <v>70</v>
      </c>
      <c r="C72" s="14">
        <f>IFERROR(VLOOKUP(B72,Sheet2!A:D,3,FALSE),0)</f>
        <v>90.98</v>
      </c>
      <c r="D72" s="14">
        <f>IFERROR(VLOOKUP(B72,Sheet2!A:E,5,FALSE),0)</f>
        <v>54.59</v>
      </c>
      <c r="E72" s="73">
        <v>0</v>
      </c>
      <c r="F72" s="84">
        <f t="shared" si="11"/>
        <v>0</v>
      </c>
      <c r="G72">
        <f>IFERROR(VLOOKUP(B72,Sheet2!A:D,4,FALSE),0)</f>
        <v>1.1200000000000001</v>
      </c>
      <c r="H72">
        <f t="shared" si="12"/>
        <v>0</v>
      </c>
      <c r="I72" s="11">
        <f t="shared" ref="I72:I135" si="13">C72*E72</f>
        <v>0</v>
      </c>
      <c r="K72" s="13" t="str">
        <f>IFERROR(VLOOKUP(B72,Sheet2!A:D,2,FALSE),0)</f>
        <v>1/2 MANIFOLD X (4) 1/2 OUTLETS</v>
      </c>
    </row>
    <row r="73" spans="2:11" x14ac:dyDescent="0.25">
      <c r="B73" s="15" t="s">
        <v>71</v>
      </c>
      <c r="C73" s="14">
        <f>IFERROR(VLOOKUP(B73,Sheet2!A:D,3,FALSE),0)</f>
        <v>106.29</v>
      </c>
      <c r="D73" s="14">
        <f>IFERROR(VLOOKUP(B73,Sheet2!A:E,5,FALSE),0)</f>
        <v>63.76</v>
      </c>
      <c r="E73" s="73">
        <v>0</v>
      </c>
      <c r="F73" s="84">
        <f t="shared" si="11"/>
        <v>0</v>
      </c>
      <c r="G73">
        <f>IFERROR(VLOOKUP(B73,Sheet2!A:D,4,FALSE),0)</f>
        <v>2.16</v>
      </c>
      <c r="H73">
        <f t="shared" si="12"/>
        <v>0</v>
      </c>
      <c r="I73" s="11">
        <f t="shared" si="13"/>
        <v>0</v>
      </c>
      <c r="K73" s="13" t="str">
        <f>IFERROR(VLOOKUP(B73,Sheet2!A:D,2,FALSE),0)</f>
        <v>1/2 MANIFOLD X (5) 1/2 OUTLETS</v>
      </c>
    </row>
    <row r="74" spans="2:11" x14ac:dyDescent="0.25">
      <c r="B74" s="12" t="s">
        <v>72</v>
      </c>
      <c r="C74" s="14">
        <f>IFERROR(VLOOKUP(B74,Sheet2!A:D,3,FALSE),0)</f>
        <v>94.58</v>
      </c>
      <c r="D74" s="14">
        <f>IFERROR(VLOOKUP(B74,Sheet2!A:E,5,FALSE),0)</f>
        <v>56.75</v>
      </c>
      <c r="E74" s="73">
        <v>0</v>
      </c>
      <c r="F74" s="84">
        <f t="shared" si="11"/>
        <v>0</v>
      </c>
      <c r="G74">
        <f>IFERROR(VLOOKUP(B74,Sheet2!A:D,4,FALSE),0)</f>
        <v>3.1</v>
      </c>
      <c r="H74">
        <f t="shared" si="12"/>
        <v>0</v>
      </c>
      <c r="I74" s="11">
        <f t="shared" si="13"/>
        <v>0</v>
      </c>
      <c r="K74" s="13" t="str">
        <f>IFERROR(VLOOKUP(B74,Sheet2!A:D,2,FALSE),0)</f>
        <v>3/4 MANIFOLD X (3) 1/2 OUTLETS</v>
      </c>
    </row>
    <row r="75" spans="2:11" x14ac:dyDescent="0.25">
      <c r="B75" s="12" t="s">
        <v>73</v>
      </c>
      <c r="C75" s="14">
        <f>IFERROR(VLOOKUP(B75,Sheet2!A:D,3,FALSE),0)</f>
        <v>106.29</v>
      </c>
      <c r="D75" s="14">
        <f>IFERROR(VLOOKUP(B75,Sheet2!A:E,5,FALSE),0)</f>
        <v>63.76</v>
      </c>
      <c r="E75" s="73">
        <v>0</v>
      </c>
      <c r="F75" s="84">
        <f t="shared" si="11"/>
        <v>0</v>
      </c>
      <c r="G75">
        <f>IFERROR(VLOOKUP(B75,Sheet2!A:D,4,FALSE),0)</f>
        <v>4.09</v>
      </c>
      <c r="H75">
        <f t="shared" si="12"/>
        <v>0</v>
      </c>
      <c r="I75" s="11">
        <f t="shared" si="13"/>
        <v>0</v>
      </c>
      <c r="K75" s="13" t="str">
        <f>IFERROR(VLOOKUP(B75,Sheet2!A:D,2,FALSE),0)</f>
        <v>3/4 MANIFOLD X (4) 1/2 OUTLETS</v>
      </c>
    </row>
    <row r="76" spans="2:11" x14ac:dyDescent="0.25">
      <c r="B76" s="12" t="s">
        <v>74</v>
      </c>
      <c r="C76" s="14">
        <f>IFERROR(VLOOKUP(B76,Sheet2!A:D,3,FALSE),0)</f>
        <v>127.02</v>
      </c>
      <c r="D76" s="14">
        <f>IFERROR(VLOOKUP(B76,Sheet2!A:E,5,FALSE),0)</f>
        <v>76.2</v>
      </c>
      <c r="E76" s="73">
        <v>0</v>
      </c>
      <c r="F76" s="84">
        <f t="shared" si="11"/>
        <v>0</v>
      </c>
      <c r="G76">
        <f>IFERROR(VLOOKUP(B76,Sheet2!A:D,4,FALSE),0)</f>
        <v>5.14</v>
      </c>
      <c r="H76">
        <f t="shared" si="12"/>
        <v>0</v>
      </c>
      <c r="I76" s="11">
        <f t="shared" si="13"/>
        <v>0</v>
      </c>
      <c r="K76" s="13" t="str">
        <f>IFERROR(VLOOKUP(B76,Sheet2!A:D,2,FALSE),0)</f>
        <v>3/4 MANIFOLD X (5) 1/2 OUTLETS</v>
      </c>
    </row>
    <row r="77" spans="2:11" x14ac:dyDescent="0.25">
      <c r="B77" s="12" t="s">
        <v>75</v>
      </c>
      <c r="C77" s="14">
        <f>IFERROR(VLOOKUP(B77,Sheet2!A:D,3,FALSE),0)</f>
        <v>103.48</v>
      </c>
      <c r="D77" s="14">
        <f>IFERROR(VLOOKUP(B77,Sheet2!A:E,5,FALSE),0)</f>
        <v>62.08</v>
      </c>
      <c r="E77" s="73">
        <v>0</v>
      </c>
      <c r="F77" s="84">
        <f t="shared" si="11"/>
        <v>0</v>
      </c>
      <c r="G77">
        <f>IFERROR(VLOOKUP(B77,Sheet2!A:D,4,FALSE),0)</f>
        <v>3</v>
      </c>
      <c r="H77">
        <f t="shared" si="12"/>
        <v>0</v>
      </c>
      <c r="I77" s="11">
        <f t="shared" si="13"/>
        <v>0</v>
      </c>
      <c r="K77" s="13" t="str">
        <f>IFERROR(VLOOKUP(B77,Sheet2!A:D,2,FALSE),0)</f>
        <v>3/4 MANIFOLD X (3) 3/4 OUTLETS</v>
      </c>
    </row>
    <row r="78" spans="2:11" x14ac:dyDescent="0.25">
      <c r="B78" s="12" t="s">
        <v>76</v>
      </c>
      <c r="C78" s="14">
        <f>IFERROR(VLOOKUP(B78,Sheet2!A:D,3,FALSE),0)</f>
        <v>144.38</v>
      </c>
      <c r="D78" s="14">
        <f>IFERROR(VLOOKUP(B78,Sheet2!A:E,5,FALSE),0)</f>
        <v>86.62</v>
      </c>
      <c r="E78" s="73">
        <v>0</v>
      </c>
      <c r="F78" s="84">
        <f t="shared" si="11"/>
        <v>0</v>
      </c>
      <c r="G78">
        <f>IFERROR(VLOOKUP(B78,Sheet2!A:D,4,FALSE),0)</f>
        <v>4.0999999999999996</v>
      </c>
      <c r="H78">
        <f t="shared" si="12"/>
        <v>0</v>
      </c>
      <c r="I78" s="11">
        <f t="shared" si="13"/>
        <v>0</v>
      </c>
      <c r="K78" s="13" t="str">
        <f>IFERROR(VLOOKUP(B78,Sheet2!A:D,2,FALSE),0)</f>
        <v>3/4 MANIFOLD X (4) 3/4 OUTLETS</v>
      </c>
    </row>
    <row r="79" spans="2:11" x14ac:dyDescent="0.25">
      <c r="B79" s="12" t="s">
        <v>77</v>
      </c>
      <c r="C79" s="14">
        <f>IFERROR(VLOOKUP(B79,Sheet2!A:D,3,FALSE),0)</f>
        <v>147.75</v>
      </c>
      <c r="D79" s="14">
        <f>IFERROR(VLOOKUP(B79,Sheet2!A:E,5,FALSE),0)</f>
        <v>88.64</v>
      </c>
      <c r="E79" s="73">
        <v>0</v>
      </c>
      <c r="F79" s="84">
        <f t="shared" si="11"/>
        <v>0</v>
      </c>
      <c r="G79">
        <f>IFERROR(VLOOKUP(B79,Sheet2!A:D,4,FALSE),0)</f>
        <v>5.0999999999999996</v>
      </c>
      <c r="H79">
        <f t="shared" si="12"/>
        <v>0</v>
      </c>
      <c r="I79" s="11">
        <f t="shared" si="13"/>
        <v>0</v>
      </c>
      <c r="K79" s="13" t="str">
        <f>IFERROR(VLOOKUP(B79,Sheet2!A:D,2,FALSE),0)</f>
        <v>3/4 MANIFOLD X (5) 3/4 OUTLETS</v>
      </c>
    </row>
    <row r="80" spans="2:11" x14ac:dyDescent="0.25">
      <c r="B80" s="12" t="s">
        <v>78</v>
      </c>
      <c r="C80" s="14">
        <f>IFERROR(VLOOKUP(B80,Sheet2!A:D,3,FALSE),0)</f>
        <v>110.51</v>
      </c>
      <c r="D80" s="14">
        <f>IFERROR(VLOOKUP(B80,Sheet2!A:E,5,FALSE),0)</f>
        <v>66.3</v>
      </c>
      <c r="E80" s="73">
        <v>0</v>
      </c>
      <c r="F80" s="84">
        <f t="shared" si="11"/>
        <v>0</v>
      </c>
      <c r="G80">
        <f>IFERROR(VLOOKUP(B80,Sheet2!A:D,4,FALSE),0)</f>
        <v>3.14</v>
      </c>
      <c r="H80">
        <f t="shared" si="12"/>
        <v>0</v>
      </c>
      <c r="I80" s="11">
        <f t="shared" si="13"/>
        <v>0</v>
      </c>
      <c r="K80" s="13" t="str">
        <f>IFERROR(VLOOKUP(B80,Sheet2!A:D,2,FALSE),0)</f>
        <v>1” MANIFOLD X (3) 3/4 OUTLETS</v>
      </c>
    </row>
    <row r="81" spans="2:11" x14ac:dyDescent="0.25">
      <c r="B81" s="12" t="s">
        <v>79</v>
      </c>
      <c r="C81" s="14">
        <f>IFERROR(VLOOKUP(B81,Sheet2!A:D,3,FALSE),0)</f>
        <v>149.19999999999999</v>
      </c>
      <c r="D81" s="14">
        <f>IFERROR(VLOOKUP(B81,Sheet2!A:E,5,FALSE),0)</f>
        <v>89.51</v>
      </c>
      <c r="E81" s="73">
        <v>0</v>
      </c>
      <c r="F81" s="84">
        <f t="shared" si="11"/>
        <v>0</v>
      </c>
      <c r="G81">
        <f>IFERROR(VLOOKUP(B81,Sheet2!A:D,4,FALSE),0)</f>
        <v>4.0999999999999996</v>
      </c>
      <c r="H81">
        <f t="shared" si="12"/>
        <v>0</v>
      </c>
      <c r="I81" s="11">
        <f t="shared" si="13"/>
        <v>0</v>
      </c>
      <c r="K81" s="13" t="str">
        <f>IFERROR(VLOOKUP(B81,Sheet2!A:D,2,FALSE),0)</f>
        <v>1” MANIFOLD X (4) 3/4 OUTLETS</v>
      </c>
    </row>
    <row r="82" spans="2:11" ht="15.75" thickBot="1" x14ac:dyDescent="0.3">
      <c r="B82" s="17" t="s">
        <v>80</v>
      </c>
      <c r="C82" s="19">
        <f>IFERROR(VLOOKUP(B82,Sheet2!A:D,3,FALSE),0)</f>
        <v>151.97999999999999</v>
      </c>
      <c r="D82" s="19">
        <f>IFERROR(VLOOKUP(B82,Sheet2!A:E,5,FALSE),0)</f>
        <v>91.18</v>
      </c>
      <c r="E82" s="87">
        <v>0</v>
      </c>
      <c r="F82" s="85">
        <f t="shared" si="11"/>
        <v>0</v>
      </c>
      <c r="G82">
        <f>IFERROR(VLOOKUP(B82,Sheet2!A:D,4,FALSE),0)</f>
        <v>5.09</v>
      </c>
      <c r="H82">
        <f t="shared" si="12"/>
        <v>0</v>
      </c>
      <c r="I82" s="11">
        <f t="shared" si="13"/>
        <v>0</v>
      </c>
      <c r="K82" s="18" t="str">
        <f>IFERROR(VLOOKUP(B82,Sheet2!A:D,2,FALSE),0)</f>
        <v>1” MANIFOLD X (5) 3/4 OUTLETS</v>
      </c>
    </row>
    <row r="83" spans="2:11" ht="16.5" thickBot="1" x14ac:dyDescent="0.3">
      <c r="B83" s="1"/>
      <c r="C83" s="3"/>
      <c r="D83" s="3"/>
      <c r="E83" s="4"/>
      <c r="F83" s="54"/>
      <c r="I83" s="11">
        <f t="shared" si="13"/>
        <v>0</v>
      </c>
      <c r="K83" s="7" t="s">
        <v>81</v>
      </c>
    </row>
    <row r="84" spans="2:11" ht="15.75" thickBot="1" x14ac:dyDescent="0.3">
      <c r="B84" s="1"/>
      <c r="C84" s="3"/>
      <c r="D84" s="3"/>
      <c r="E84" s="4"/>
      <c r="F84" s="54"/>
      <c r="I84" s="11">
        <f t="shared" si="13"/>
        <v>0</v>
      </c>
      <c r="K84" s="27" t="s">
        <v>82</v>
      </c>
    </row>
    <row r="85" spans="2:11" x14ac:dyDescent="0.25">
      <c r="B85" s="23">
        <v>50134</v>
      </c>
      <c r="C85" s="10">
        <f>IFERROR(VLOOKUP(B85,Sheet2!A:D,3,FALSE),0)</f>
        <v>1.3</v>
      </c>
      <c r="D85" s="10">
        <f>IFERROR(VLOOKUP(B85,Sheet2!A:E,5,FALSE),0)</f>
        <v>0.78</v>
      </c>
      <c r="E85" s="86">
        <v>0</v>
      </c>
      <c r="F85" s="83">
        <f t="shared" ref="F85:F89" si="14">D85*E85</f>
        <v>0</v>
      </c>
      <c r="G85">
        <f>IFERROR(VLOOKUP(B85,Sheet2!A:D,4,FALSE),0)</f>
        <v>0.02</v>
      </c>
      <c r="H85">
        <f t="shared" ref="H85:H89" si="15">G85*E85</f>
        <v>0</v>
      </c>
      <c r="I85" s="11">
        <f t="shared" si="13"/>
        <v>0</v>
      </c>
      <c r="K85" s="24" t="str">
        <f>IFERROR(VLOOKUP(B85,Sheet2!A:D,2,FALSE),0)</f>
        <v>1/4" NPT ALLEN HEAD PLUG BRASS (28-094)</v>
      </c>
    </row>
    <row r="86" spans="2:11" x14ac:dyDescent="0.25">
      <c r="B86" s="12">
        <v>50135</v>
      </c>
      <c r="C86" s="14">
        <f>IFERROR(VLOOKUP(B86,Sheet2!A:D,3,FALSE),0)</f>
        <v>1.8</v>
      </c>
      <c r="D86" s="14">
        <f>IFERROR(VLOOKUP(B86,Sheet2!A:E,5,FALSE),0)</f>
        <v>1.08</v>
      </c>
      <c r="E86" s="73">
        <v>0</v>
      </c>
      <c r="F86" s="84">
        <f t="shared" si="14"/>
        <v>0</v>
      </c>
      <c r="G86">
        <f>IFERROR(VLOOKUP(B86,Sheet2!A:D,4,FALSE),0)</f>
        <v>0.03</v>
      </c>
      <c r="H86">
        <f t="shared" si="15"/>
        <v>0</v>
      </c>
      <c r="I86" s="11">
        <f t="shared" si="13"/>
        <v>0</v>
      </c>
      <c r="K86" s="13" t="str">
        <f>IFERROR(VLOOKUP(B86,Sheet2!A:D,2,FALSE),0)</f>
        <v>3/8" NPT ALLEN HEAD PLUG BRASS</v>
      </c>
    </row>
    <row r="87" spans="2:11" x14ac:dyDescent="0.25">
      <c r="B87" s="12">
        <v>50136</v>
      </c>
      <c r="C87" s="14">
        <f>IFERROR(VLOOKUP(B87,Sheet2!A:D,3,FALSE),0)</f>
        <v>3.59</v>
      </c>
      <c r="D87" s="14">
        <f>IFERROR(VLOOKUP(B87,Sheet2!A:E,5,FALSE),0)</f>
        <v>2.15</v>
      </c>
      <c r="E87" s="73">
        <v>0</v>
      </c>
      <c r="F87" s="84">
        <f t="shared" si="14"/>
        <v>0</v>
      </c>
      <c r="G87">
        <f>IFERROR(VLOOKUP(B87,Sheet2!A:D,4,FALSE),0)</f>
        <v>0.06</v>
      </c>
      <c r="H87">
        <f t="shared" si="15"/>
        <v>0</v>
      </c>
      <c r="I87" s="11">
        <f t="shared" si="13"/>
        <v>0</v>
      </c>
      <c r="K87" s="13" t="str">
        <f>IFERROR(VLOOKUP(B87,Sheet2!A:D,2,FALSE),0)</f>
        <v>1/2" NPT COUNTERSUNK HEAD PLUG BRASS</v>
      </c>
    </row>
    <row r="88" spans="2:11" x14ac:dyDescent="0.25">
      <c r="B88" s="12">
        <v>50137</v>
      </c>
      <c r="C88" s="14">
        <f>IFERROR(VLOOKUP(B88,Sheet2!A:D,3,FALSE),0)</f>
        <v>8.8000000000000007</v>
      </c>
      <c r="D88" s="14">
        <f>IFERROR(VLOOKUP(B88,Sheet2!A:E,5,FALSE),0)</f>
        <v>5.28</v>
      </c>
      <c r="E88" s="73">
        <v>0</v>
      </c>
      <c r="F88" s="84">
        <f t="shared" si="14"/>
        <v>0</v>
      </c>
      <c r="G88">
        <f>IFERROR(VLOOKUP(B88,Sheet2!A:D,4,FALSE),0)</f>
        <v>0.113</v>
      </c>
      <c r="H88">
        <f t="shared" si="15"/>
        <v>0</v>
      </c>
      <c r="I88" s="11">
        <f t="shared" si="13"/>
        <v>0</v>
      </c>
      <c r="K88" s="13" t="str">
        <f>IFERROR(VLOOKUP(B88,Sheet2!A:D,2,FALSE),0)</f>
        <v>3/4" NPT HEX HEAD PLUG BRASS (28-205S)</v>
      </c>
    </row>
    <row r="89" spans="2:11" ht="15.75" thickBot="1" x14ac:dyDescent="0.3">
      <c r="B89" s="12">
        <v>50138</v>
      </c>
      <c r="C89" s="14">
        <f>IFERROR(VLOOKUP(B89,Sheet2!A:D,3,FALSE),0)</f>
        <v>24.51</v>
      </c>
      <c r="D89" s="14">
        <f>IFERROR(VLOOKUP(B89,Sheet2!A:E,5,FALSE),0)</f>
        <v>14.7</v>
      </c>
      <c r="E89" s="73">
        <v>0</v>
      </c>
      <c r="F89" s="84">
        <f t="shared" si="14"/>
        <v>0</v>
      </c>
      <c r="G89">
        <f>IFERROR(VLOOKUP(B89,Sheet2!A:D,4,FALSE),0)</f>
        <v>0.26900000000000002</v>
      </c>
      <c r="H89">
        <f t="shared" si="15"/>
        <v>0</v>
      </c>
      <c r="I89" s="11">
        <f t="shared" si="13"/>
        <v>0</v>
      </c>
      <c r="K89" s="89" t="str">
        <f>IFERROR(VLOOKUP(B89,Sheet2!A:D,2,FALSE),0)</f>
        <v>1" NPT HEX HEAD PLUG BRASS (28-206S)</v>
      </c>
    </row>
    <row r="90" spans="2:11" ht="15.75" thickBot="1" x14ac:dyDescent="0.3">
      <c r="B90" s="25"/>
      <c r="C90" s="88"/>
      <c r="D90" s="88"/>
      <c r="E90" s="72"/>
      <c r="F90" s="84"/>
      <c r="I90" s="11">
        <f t="shared" si="13"/>
        <v>0</v>
      </c>
      <c r="K90" s="27" t="s">
        <v>83</v>
      </c>
    </row>
    <row r="91" spans="2:11" x14ac:dyDescent="0.25">
      <c r="B91" s="12">
        <v>50130</v>
      </c>
      <c r="C91" s="14">
        <f>IFERROR(VLOOKUP(B91,Sheet2!A:D,3,FALSE),0)</f>
        <v>2.64</v>
      </c>
      <c r="D91" s="14">
        <f>IFERROR(VLOOKUP(B91,Sheet2!A:E,5,FALSE),0)</f>
        <v>1.59</v>
      </c>
      <c r="E91" s="73">
        <v>0</v>
      </c>
      <c r="F91" s="84">
        <f t="shared" ref="F91:F93" si="16">D91*E91</f>
        <v>0</v>
      </c>
      <c r="G91">
        <f>IFERROR(VLOOKUP(B91,Sheet2!A:D,4,FALSE),0)</f>
        <v>0.08</v>
      </c>
      <c r="H91">
        <f t="shared" ref="H91:H93" si="17">G91*E91</f>
        <v>0</v>
      </c>
      <c r="I91" s="11">
        <f t="shared" si="13"/>
        <v>0</v>
      </c>
      <c r="K91" s="28" t="str">
        <f>IFERROR(VLOOKUP(B91,Sheet2!A:D,2,FALSE),0)</f>
        <v>STREET ELBOW 45 DEG  1/4" NPT BRASS</v>
      </c>
    </row>
    <row r="92" spans="2:11" x14ac:dyDescent="0.25">
      <c r="B92" s="12">
        <v>50131</v>
      </c>
      <c r="C92" s="14">
        <f>IFERROR(VLOOKUP(B92,Sheet2!A:D,3,FALSE),0)</f>
        <v>6.08</v>
      </c>
      <c r="D92" s="14">
        <f>IFERROR(VLOOKUP(B92,Sheet2!A:E,5,FALSE),0)</f>
        <v>3.64</v>
      </c>
      <c r="E92" s="73">
        <v>0</v>
      </c>
      <c r="F92" s="84">
        <f t="shared" si="16"/>
        <v>0</v>
      </c>
      <c r="G92">
        <f>IFERROR(VLOOKUP(B92,Sheet2!A:D,4,FALSE),0)</f>
        <v>0.21</v>
      </c>
      <c r="H92">
        <f t="shared" si="17"/>
        <v>0</v>
      </c>
      <c r="I92" s="11">
        <f t="shared" si="13"/>
        <v>0</v>
      </c>
      <c r="K92" s="13" t="str">
        <f>IFERROR(VLOOKUP(B92,Sheet2!A:D,2,FALSE),0)</f>
        <v>STREET ELBOW 45 DEG  1/2" NPT BRASS</v>
      </c>
    </row>
    <row r="93" spans="2:11" ht="15.75" thickBot="1" x14ac:dyDescent="0.3">
      <c r="B93" s="12">
        <v>50132</v>
      </c>
      <c r="C93" s="14">
        <f>IFERROR(VLOOKUP(B93,Sheet2!A:D,3,FALSE),0)</f>
        <v>40.299999999999997</v>
      </c>
      <c r="D93" s="14">
        <f>IFERROR(VLOOKUP(B93,Sheet2!A:E,5,FALSE),0)</f>
        <v>24.18</v>
      </c>
      <c r="E93" s="73">
        <v>0</v>
      </c>
      <c r="F93" s="84">
        <f t="shared" si="16"/>
        <v>0</v>
      </c>
      <c r="G93">
        <f>IFERROR(VLOOKUP(B93,Sheet2!A:D,4,FALSE),0)</f>
        <v>0.34399999999999997</v>
      </c>
      <c r="H93">
        <f t="shared" si="17"/>
        <v>0</v>
      </c>
      <c r="I93" s="11">
        <f t="shared" si="13"/>
        <v>0</v>
      </c>
      <c r="K93" s="89" t="str">
        <f>IFERROR(VLOOKUP(B93,Sheet2!A:D,2,FALSE),0)</f>
        <v>STREET ELBOW 45 DEG  3/4" NPT BRASS(28-234)</v>
      </c>
    </row>
    <row r="94" spans="2:11" ht="15.75" thickBot="1" x14ac:dyDescent="0.3">
      <c r="B94" s="25"/>
      <c r="C94" s="88"/>
      <c r="D94" s="88"/>
      <c r="E94" s="72"/>
      <c r="F94" s="84"/>
      <c r="I94" s="11">
        <f t="shared" si="13"/>
        <v>0</v>
      </c>
      <c r="K94" s="27" t="s">
        <v>84</v>
      </c>
    </row>
    <row r="95" spans="2:11" x14ac:dyDescent="0.25">
      <c r="B95" s="12">
        <v>50604</v>
      </c>
      <c r="C95" s="14">
        <f>IFERROR(VLOOKUP(B95,Sheet2!A:D,3,FALSE),0)</f>
        <v>7.93</v>
      </c>
      <c r="D95" s="14">
        <f>IFERROR(VLOOKUP(B95,Sheet2!A:E,5,FALSE),0)</f>
        <v>4.76</v>
      </c>
      <c r="E95" s="73">
        <v>0</v>
      </c>
      <c r="F95" s="84">
        <f t="shared" ref="F95:F98" si="18">D95*E95</f>
        <v>0</v>
      </c>
      <c r="G95">
        <f>IFERROR(VLOOKUP(B95,Sheet2!A:D,4,FALSE),0)</f>
        <v>0.16</v>
      </c>
      <c r="H95">
        <f t="shared" ref="H95:H98" si="19">G95*E95</f>
        <v>0</v>
      </c>
      <c r="I95" s="11">
        <f t="shared" si="13"/>
        <v>0</v>
      </c>
      <c r="K95" s="28" t="str">
        <f>IFERROR(VLOOKUP(B95,Sheet2!A:D,2,FALSE),0)</f>
        <v>3/8" FEM NPT  X 3/8"  FEM NPT BRASS  ELBOW (28003)</v>
      </c>
    </row>
    <row r="96" spans="2:11" x14ac:dyDescent="0.25">
      <c r="B96" s="12">
        <v>50605</v>
      </c>
      <c r="C96" s="14">
        <f>IFERROR(VLOOKUP(B96,Sheet2!A:D,3,FALSE),0)</f>
        <v>21</v>
      </c>
      <c r="D96" s="14">
        <f>IFERROR(VLOOKUP(B96,Sheet2!A:E,5,FALSE),0)</f>
        <v>12.6</v>
      </c>
      <c r="E96" s="73">
        <v>0</v>
      </c>
      <c r="F96" s="84">
        <f t="shared" si="18"/>
        <v>0</v>
      </c>
      <c r="G96">
        <f>IFERROR(VLOOKUP(B96,Sheet2!A:D,4,FALSE),0)</f>
        <v>0.31</v>
      </c>
      <c r="H96">
        <f t="shared" si="19"/>
        <v>0</v>
      </c>
      <c r="I96" s="11">
        <f t="shared" si="13"/>
        <v>0</v>
      </c>
      <c r="K96" s="13" t="str">
        <f>IFERROR(VLOOKUP(B96,Sheet2!A:D,2,FALSE),0)</f>
        <v>1/2" FEM NPT  X 3/4"  FEM NPT BRASS REDUCING ELBOW (44127)</v>
      </c>
    </row>
    <row r="97" spans="2:11" x14ac:dyDescent="0.25">
      <c r="B97" s="12">
        <v>50606</v>
      </c>
      <c r="C97" s="14">
        <f>IFERROR(VLOOKUP(B97,Sheet2!A:D,3,FALSE),0)</f>
        <v>19.170000000000002</v>
      </c>
      <c r="D97" s="14">
        <f>IFERROR(VLOOKUP(B97,Sheet2!A:E,5,FALSE),0)</f>
        <v>11.51</v>
      </c>
      <c r="E97" s="73">
        <v>0</v>
      </c>
      <c r="F97" s="84">
        <f t="shared" si="18"/>
        <v>0</v>
      </c>
      <c r="G97">
        <f>IFERROR(VLOOKUP(B97,Sheet2!A:D,4,FALSE),0)</f>
        <v>0.35</v>
      </c>
      <c r="H97">
        <f t="shared" si="19"/>
        <v>0</v>
      </c>
      <c r="I97" s="11">
        <f t="shared" si="13"/>
        <v>0</v>
      </c>
      <c r="K97" s="13" t="str">
        <f>IFERROR(VLOOKUP(B97,Sheet2!A:D,2,FALSE),0)</f>
        <v>3/4" FEM NPT  X 3/4"  FEM NPT BRASS  ELBOW (44104)</v>
      </c>
    </row>
    <row r="98" spans="2:11" ht="15.75" thickBot="1" x14ac:dyDescent="0.3">
      <c r="B98" s="12">
        <v>50607</v>
      </c>
      <c r="C98" s="14">
        <f>IFERROR(VLOOKUP(B98,Sheet2!A:D,3,FALSE),0)</f>
        <v>12.36</v>
      </c>
      <c r="D98" s="14">
        <f>IFERROR(VLOOKUP(B98,Sheet2!A:E,5,FALSE),0)</f>
        <v>7.41</v>
      </c>
      <c r="E98" s="73">
        <v>0</v>
      </c>
      <c r="F98" s="84">
        <f t="shared" si="18"/>
        <v>0</v>
      </c>
      <c r="G98">
        <f>IFERROR(VLOOKUP(B98,Sheet2!A:D,4,FALSE),0)</f>
        <v>0.24</v>
      </c>
      <c r="H98">
        <f t="shared" si="19"/>
        <v>0</v>
      </c>
      <c r="I98" s="11">
        <f t="shared" si="13"/>
        <v>0</v>
      </c>
      <c r="K98" s="89" t="str">
        <f>IFERROR(VLOOKUP(B98,Sheet2!A:D,2,FALSE),0)</f>
        <v>1/2" FEM NPT  X 1/2"  FEM NPT BRASS  ELBOW (G1324267)</v>
      </c>
    </row>
    <row r="99" spans="2:11" ht="15.75" thickBot="1" x14ac:dyDescent="0.3">
      <c r="B99" s="25"/>
      <c r="C99" s="88"/>
      <c r="D99" s="88"/>
      <c r="E99" s="72"/>
      <c r="F99" s="84"/>
      <c r="I99" s="11">
        <f t="shared" si="13"/>
        <v>0</v>
      </c>
      <c r="K99" s="27" t="s">
        <v>85</v>
      </c>
    </row>
    <row r="100" spans="2:11" x14ac:dyDescent="0.25">
      <c r="B100" s="12">
        <v>50860</v>
      </c>
      <c r="C100" s="14">
        <f>IFERROR(VLOOKUP(B100,Sheet2!A:D,3,FALSE),0)</f>
        <v>4.12</v>
      </c>
      <c r="D100" s="14">
        <f>IFERROR(VLOOKUP(B100,Sheet2!A:E,5,FALSE),0)</f>
        <v>2.4700000000000002</v>
      </c>
      <c r="E100" s="73">
        <v>0</v>
      </c>
      <c r="F100" s="84">
        <f t="shared" ref="F100:F114" si="20">D100*E100</f>
        <v>0</v>
      </c>
      <c r="G100">
        <f>IFERROR(VLOOKUP(B100,Sheet2!A:D,4,FALSE),0)</f>
        <v>8.7999999999999995E-2</v>
      </c>
      <c r="H100">
        <f t="shared" ref="H100:H114" si="21">G100*E100</f>
        <v>0</v>
      </c>
      <c r="I100" s="11">
        <f t="shared" si="13"/>
        <v>0</v>
      </c>
      <c r="K100" s="28" t="str">
        <f>IFERROR(VLOOKUP(B100,Sheet2!A:D,2,FALSE),0)</f>
        <v>1/4" NPT FEM X FEM COUPLING BRASS (28-059)</v>
      </c>
    </row>
    <row r="101" spans="2:11" x14ac:dyDescent="0.25">
      <c r="B101" s="12">
        <v>50861</v>
      </c>
      <c r="C101" s="14">
        <f>IFERROR(VLOOKUP(B101,Sheet2!A:D,3,FALSE),0)</f>
        <v>5.64</v>
      </c>
      <c r="D101" s="14">
        <f>IFERROR(VLOOKUP(B101,Sheet2!A:E,5,FALSE),0)</f>
        <v>3.37</v>
      </c>
      <c r="E101" s="73">
        <v>0</v>
      </c>
      <c r="F101" s="84">
        <f t="shared" si="20"/>
        <v>0</v>
      </c>
      <c r="G101">
        <f>IFERROR(VLOOKUP(B101,Sheet2!A:D,4,FALSE),0)</f>
        <v>6.3E-2</v>
      </c>
      <c r="H101">
        <f t="shared" si="21"/>
        <v>0</v>
      </c>
      <c r="I101" s="11">
        <f t="shared" si="13"/>
        <v>0</v>
      </c>
      <c r="K101" s="13" t="str">
        <f>IFERROR(VLOOKUP(B101,Sheet2!A:D,2,FALSE),0)</f>
        <v>3/8" NPT FEM X FEM COUPLING BRASS (28-060L)</v>
      </c>
    </row>
    <row r="102" spans="2:11" x14ac:dyDescent="0.25">
      <c r="B102" s="12">
        <v>50862</v>
      </c>
      <c r="C102" s="14">
        <f>IFERROR(VLOOKUP(B102,Sheet2!A:D,3,FALSE),0)</f>
        <v>5.87</v>
      </c>
      <c r="D102" s="14">
        <f>IFERROR(VLOOKUP(B102,Sheet2!A:E,5,FALSE),0)</f>
        <v>3.52</v>
      </c>
      <c r="E102" s="73">
        <v>0</v>
      </c>
      <c r="F102" s="84">
        <f t="shared" si="20"/>
        <v>0</v>
      </c>
      <c r="G102">
        <f>IFERROR(VLOOKUP(B102,Sheet2!A:D,4,FALSE),0)</f>
        <v>8.7999999999999995E-2</v>
      </c>
      <c r="H102">
        <f t="shared" si="21"/>
        <v>0</v>
      </c>
      <c r="I102" s="11">
        <f t="shared" si="13"/>
        <v>0</v>
      </c>
      <c r="K102" s="13" t="str">
        <f>IFERROR(VLOOKUP(B102,Sheet2!A:D,2,FALSE),0)</f>
        <v>1/2" NPT FEM X FEM COUPLING BRASS (28-061L)</v>
      </c>
    </row>
    <row r="103" spans="2:11" x14ac:dyDescent="0.25">
      <c r="B103" s="12">
        <v>50863</v>
      </c>
      <c r="C103" s="14">
        <f>IFERROR(VLOOKUP(B103,Sheet2!A:D,3,FALSE),0)</f>
        <v>8.4600000000000009</v>
      </c>
      <c r="D103" s="14">
        <f>IFERROR(VLOOKUP(B103,Sheet2!A:E,5,FALSE),0)</f>
        <v>5.08</v>
      </c>
      <c r="E103" s="73">
        <v>0</v>
      </c>
      <c r="F103" s="84">
        <f t="shared" si="20"/>
        <v>0</v>
      </c>
      <c r="G103">
        <f>IFERROR(VLOOKUP(B103,Sheet2!A:D,4,FALSE),0)</f>
        <v>0.18099999999999999</v>
      </c>
      <c r="H103">
        <f t="shared" si="21"/>
        <v>0</v>
      </c>
      <c r="I103" s="11">
        <f t="shared" si="13"/>
        <v>0</v>
      </c>
      <c r="K103" s="13" t="str">
        <f>IFERROR(VLOOKUP(B103,Sheet2!A:D,2,FALSE),0)</f>
        <v>3/4" NPT FEM X FEM COUPLING BRASS (28-062L)</v>
      </c>
    </row>
    <row r="104" spans="2:11" x14ac:dyDescent="0.25">
      <c r="B104" s="12">
        <v>50864</v>
      </c>
      <c r="C104" s="14">
        <f>IFERROR(VLOOKUP(B104,Sheet2!A:D,3,FALSE),0)</f>
        <v>10.46</v>
      </c>
      <c r="D104" s="14">
        <f>IFERROR(VLOOKUP(B104,Sheet2!A:E,5,FALSE),0)</f>
        <v>6.28</v>
      </c>
      <c r="E104" s="73">
        <v>0</v>
      </c>
      <c r="F104" s="84">
        <f t="shared" si="20"/>
        <v>0</v>
      </c>
      <c r="G104">
        <f>IFERROR(VLOOKUP(B104,Sheet2!A:D,4,FALSE),0)</f>
        <v>4.3999999999999997E-2</v>
      </c>
      <c r="H104">
        <f t="shared" si="21"/>
        <v>0</v>
      </c>
      <c r="I104" s="11">
        <f t="shared" si="13"/>
        <v>0</v>
      </c>
      <c r="K104" s="13" t="str">
        <f>IFERROR(VLOOKUP(B104,Sheet2!A:D,2,FALSE),0)</f>
        <v>1" NPT FEM X FEM COUPLING GALV (64-415)</v>
      </c>
    </row>
    <row r="105" spans="2:11" x14ac:dyDescent="0.25">
      <c r="B105" s="12">
        <v>50870</v>
      </c>
      <c r="C105" s="14">
        <f>IFERROR(VLOOKUP(B105,Sheet2!A:D,3,FALSE),0)</f>
        <v>3.65</v>
      </c>
      <c r="D105" s="14">
        <f>IFERROR(VLOOKUP(B105,Sheet2!A:E,5,FALSE),0)</f>
        <v>2.19</v>
      </c>
      <c r="E105" s="73">
        <v>0</v>
      </c>
      <c r="F105" s="84">
        <f t="shared" si="20"/>
        <v>0</v>
      </c>
      <c r="G105">
        <f>IFERROR(VLOOKUP(B105,Sheet2!A:D,4,FALSE),0)</f>
        <v>6.3E-2</v>
      </c>
      <c r="H105">
        <f t="shared" si="21"/>
        <v>0</v>
      </c>
      <c r="I105" s="11">
        <f t="shared" si="13"/>
        <v>0</v>
      </c>
      <c r="K105" s="13" t="str">
        <f>IFERROR(VLOOKUP(B105,Sheet2!A:D,2,FALSE),0)</f>
        <v>3/8" NPT FEM X 1/4" FEM COUPLING BRASS (28-183L)</v>
      </c>
    </row>
    <row r="106" spans="2:11" x14ac:dyDescent="0.25">
      <c r="B106" s="12">
        <v>50871</v>
      </c>
      <c r="C106" s="14">
        <f>IFERROR(VLOOKUP(B106,Sheet2!A:D,3,FALSE),0)</f>
        <v>7.94</v>
      </c>
      <c r="D106" s="14">
        <f>IFERROR(VLOOKUP(B106,Sheet2!A:E,5,FALSE),0)</f>
        <v>4.7699999999999996</v>
      </c>
      <c r="E106" s="73">
        <v>0</v>
      </c>
      <c r="F106" s="84">
        <f t="shared" si="20"/>
        <v>0</v>
      </c>
      <c r="G106">
        <f>IFERROR(VLOOKUP(B106,Sheet2!A:D,4,FALSE),0)</f>
        <v>6.3E-2</v>
      </c>
      <c r="H106">
        <f t="shared" si="21"/>
        <v>0</v>
      </c>
      <c r="I106" s="11">
        <f t="shared" si="13"/>
        <v>0</v>
      </c>
      <c r="K106" s="13" t="str">
        <f>IFERROR(VLOOKUP(B106,Sheet2!A:D,2,FALSE),0)</f>
        <v>1/2" NPT FEM X 1/4" FEM COUPLING BRASS (28-184L)</v>
      </c>
    </row>
    <row r="107" spans="2:11" x14ac:dyDescent="0.25">
      <c r="B107" s="12">
        <v>50872</v>
      </c>
      <c r="C107" s="14">
        <f>IFERROR(VLOOKUP(B107,Sheet2!A:D,3,FALSE),0)</f>
        <v>7.15</v>
      </c>
      <c r="D107" s="14">
        <f>IFERROR(VLOOKUP(B107,Sheet2!A:E,5,FALSE),0)</f>
        <v>4.29</v>
      </c>
      <c r="E107" s="73">
        <v>0</v>
      </c>
      <c r="F107" s="84">
        <f t="shared" si="20"/>
        <v>0</v>
      </c>
      <c r="G107">
        <f>IFERROR(VLOOKUP(B107,Sheet2!A:D,4,FALSE),0)</f>
        <v>8.7999999999999995E-2</v>
      </c>
      <c r="H107">
        <f t="shared" si="21"/>
        <v>0</v>
      </c>
      <c r="I107" s="11">
        <f t="shared" si="13"/>
        <v>0</v>
      </c>
      <c r="K107" s="13" t="str">
        <f>IFERROR(VLOOKUP(B107,Sheet2!A:D,2,FALSE),0)</f>
        <v>1/2" NPT FEM X 3/8" FEM COUPLING BRASS (28-185L)</v>
      </c>
    </row>
    <row r="108" spans="2:11" x14ac:dyDescent="0.25">
      <c r="B108" s="12">
        <v>50873</v>
      </c>
      <c r="C108" s="14">
        <f>IFERROR(VLOOKUP(B108,Sheet2!A:D,3,FALSE),0)</f>
        <v>13.59</v>
      </c>
      <c r="D108" s="14">
        <f>IFERROR(VLOOKUP(B108,Sheet2!A:E,5,FALSE),0)</f>
        <v>8.15</v>
      </c>
      <c r="E108" s="73">
        <v>0</v>
      </c>
      <c r="F108" s="84">
        <f t="shared" si="20"/>
        <v>0</v>
      </c>
      <c r="G108">
        <f>IFERROR(VLOOKUP(B108,Sheet2!A:D,4,FALSE),0)</f>
        <v>0.156</v>
      </c>
      <c r="H108">
        <f t="shared" si="21"/>
        <v>0</v>
      </c>
      <c r="I108" s="11">
        <f t="shared" si="13"/>
        <v>0</v>
      </c>
      <c r="K108" s="13" t="str">
        <f>IFERROR(VLOOKUP(B108,Sheet2!A:D,2,FALSE),0)</f>
        <v>3/4" NPT FEM X 1/2" FEM COUPLING BRASS (28-189)</v>
      </c>
    </row>
    <row r="109" spans="2:11" x14ac:dyDescent="0.25">
      <c r="B109" s="12">
        <v>50877</v>
      </c>
      <c r="C109" s="14">
        <f>IFERROR(VLOOKUP(B109,Sheet2!A:D,3,FALSE),0)</f>
        <v>13.02</v>
      </c>
      <c r="D109" s="14">
        <f>IFERROR(VLOOKUP(B109,Sheet2!A:E,5,FALSE),0)</f>
        <v>7.81</v>
      </c>
      <c r="E109" s="73">
        <v>0</v>
      </c>
      <c r="F109" s="84">
        <f t="shared" si="20"/>
        <v>0</v>
      </c>
      <c r="G109">
        <f>IFERROR(VLOOKUP(B109,Sheet2!A:D,4,FALSE),0)</f>
        <v>0.77500000000000002</v>
      </c>
      <c r="H109">
        <f t="shared" si="21"/>
        <v>0</v>
      </c>
      <c r="I109" s="11">
        <f t="shared" si="13"/>
        <v>0</v>
      </c>
      <c r="K109" s="13" t="str">
        <f>IFERROR(VLOOKUP(B109,Sheet2!A:D,2,FALSE),0)</f>
        <v>1" NPT FEM X 3/4" FEM COUPLING GALV (64-442)</v>
      </c>
    </row>
    <row r="110" spans="2:11" x14ac:dyDescent="0.25">
      <c r="B110" s="12">
        <v>50878</v>
      </c>
      <c r="C110" s="14">
        <f>IFERROR(VLOOKUP(B110,Sheet2!A:D,3,FALSE),0)</f>
        <v>19.829999999999998</v>
      </c>
      <c r="D110" s="14">
        <f>IFERROR(VLOOKUP(B110,Sheet2!A:E,5,FALSE),0)</f>
        <v>11.89</v>
      </c>
      <c r="E110" s="73">
        <v>0</v>
      </c>
      <c r="F110" s="84">
        <f t="shared" si="20"/>
        <v>0</v>
      </c>
      <c r="G110">
        <f>IFERROR(VLOOKUP(B110,Sheet2!A:D,4,FALSE),0)</f>
        <v>0.76900000000000002</v>
      </c>
      <c r="H110">
        <f t="shared" si="21"/>
        <v>0</v>
      </c>
      <c r="I110" s="11">
        <f t="shared" si="13"/>
        <v>0</v>
      </c>
      <c r="K110" s="13" t="str">
        <f>IFERROR(VLOOKUP(B110,Sheet2!A:D,2,FALSE),0)</f>
        <v>1-1/2" NPT FEM X 3/4" FEM COUPLING GALV (64-448)</v>
      </c>
    </row>
    <row r="111" spans="2:11" x14ac:dyDescent="0.25">
      <c r="B111" s="12">
        <v>50879</v>
      </c>
      <c r="C111" s="14">
        <f>IFERROR(VLOOKUP(B111,Sheet2!A:D,3,FALSE),0)</f>
        <v>17.55</v>
      </c>
      <c r="D111" s="14">
        <f>IFERROR(VLOOKUP(B111,Sheet2!A:E,5,FALSE),0)</f>
        <v>10.53</v>
      </c>
      <c r="E111" s="73">
        <v>0</v>
      </c>
      <c r="F111" s="84">
        <f t="shared" si="20"/>
        <v>0</v>
      </c>
      <c r="G111">
        <f>IFERROR(VLOOKUP(B111,Sheet2!A:D,4,FALSE),0)</f>
        <v>0.86899999999999999</v>
      </c>
      <c r="H111">
        <f t="shared" si="21"/>
        <v>0</v>
      </c>
      <c r="I111" s="11">
        <f t="shared" si="13"/>
        <v>0</v>
      </c>
      <c r="K111" s="13" t="str">
        <f>IFERROR(VLOOKUP(B111,Sheet2!A:D,2,FALSE),0)</f>
        <v>1-1/2" NPT FEM X 1" FEM COUPLING GALV (64-449)</v>
      </c>
    </row>
    <row r="112" spans="2:11" x14ac:dyDescent="0.25">
      <c r="B112" s="12">
        <v>50880</v>
      </c>
      <c r="C112" s="14">
        <f>IFERROR(VLOOKUP(B112,Sheet2!A:D,3,FALSE),0)</f>
        <v>23.93</v>
      </c>
      <c r="D112" s="14">
        <f>IFERROR(VLOOKUP(B112,Sheet2!A:E,5,FALSE),0)</f>
        <v>14.35</v>
      </c>
      <c r="E112" s="73">
        <v>0</v>
      </c>
      <c r="F112" s="84">
        <f t="shared" si="20"/>
        <v>0</v>
      </c>
      <c r="G112">
        <f>IFERROR(VLOOKUP(B112,Sheet2!A:D,4,FALSE),0)</f>
        <v>0.60599999999999998</v>
      </c>
      <c r="H112">
        <f t="shared" si="21"/>
        <v>0</v>
      </c>
      <c r="I112" s="11">
        <f t="shared" si="13"/>
        <v>0</v>
      </c>
      <c r="K112" s="13" t="str">
        <f>IFERROR(VLOOKUP(B112,Sheet2!A:D,2,FALSE),0)</f>
        <v>2" NPT FEM X 1-1/2" FEM COUPLING GALV (64-454)</v>
      </c>
    </row>
    <row r="113" spans="2:11" x14ac:dyDescent="0.25">
      <c r="B113" s="12">
        <v>50883</v>
      </c>
      <c r="C113" s="14">
        <f>IFERROR(VLOOKUP(B113,Sheet2!A:D,3,FALSE),0)</f>
        <v>74</v>
      </c>
      <c r="D113" s="14">
        <f>IFERROR(VLOOKUP(B113,Sheet2!A:E,5,FALSE),0)</f>
        <v>44.4</v>
      </c>
      <c r="E113" s="73">
        <v>0</v>
      </c>
      <c r="F113" s="84">
        <f t="shared" si="20"/>
        <v>0</v>
      </c>
      <c r="G113">
        <f>IFERROR(VLOOKUP(B113,Sheet2!A:D,4,FALSE),0)</f>
        <v>2.5249999999999999</v>
      </c>
      <c r="H113">
        <f t="shared" si="21"/>
        <v>0</v>
      </c>
      <c r="I113" s="11">
        <f t="shared" si="13"/>
        <v>0</v>
      </c>
      <c r="K113" s="13" t="str">
        <f>IFERROR(VLOOKUP(B113,Sheet2!A:D,2,FALSE),0)</f>
        <v>2-1/2" NPT FEM X 2" FEM COUPLING GALV (64-462)</v>
      </c>
    </row>
    <row r="114" spans="2:11" ht="15.75" thickBot="1" x14ac:dyDescent="0.3">
      <c r="B114" s="12">
        <v>50885</v>
      </c>
      <c r="C114" s="14">
        <f>IFERROR(VLOOKUP(B114,Sheet2!A:D,3,FALSE),0)</f>
        <v>127.92</v>
      </c>
      <c r="D114" s="14">
        <f>IFERROR(VLOOKUP(B114,Sheet2!A:E,5,FALSE),0)</f>
        <v>76.75</v>
      </c>
      <c r="E114" s="73">
        <v>0</v>
      </c>
      <c r="F114" s="84">
        <f t="shared" si="20"/>
        <v>0</v>
      </c>
      <c r="G114">
        <f>IFERROR(VLOOKUP(B114,Sheet2!A:D,4,FALSE),0)</f>
        <v>3.3</v>
      </c>
      <c r="H114">
        <f t="shared" si="21"/>
        <v>0</v>
      </c>
      <c r="I114" s="11">
        <f t="shared" si="13"/>
        <v>0</v>
      </c>
      <c r="K114" s="89" t="str">
        <f>IFERROR(VLOOKUP(B114,Sheet2!A:D,2,FALSE),0)</f>
        <v>3" NPT FEM X 2" FEM COUPLING GALV (64-456)</v>
      </c>
    </row>
    <row r="115" spans="2:11" ht="15.75" thickBot="1" x14ac:dyDescent="0.3">
      <c r="B115" s="25"/>
      <c r="C115" s="88"/>
      <c r="D115" s="88"/>
      <c r="E115" s="72"/>
      <c r="F115" s="84"/>
      <c r="I115" s="11">
        <f t="shared" si="13"/>
        <v>0</v>
      </c>
      <c r="K115" s="27" t="s">
        <v>86</v>
      </c>
    </row>
    <row r="116" spans="2:11" x14ac:dyDescent="0.25">
      <c r="B116" s="15">
        <v>50704</v>
      </c>
      <c r="C116" s="14">
        <f>IFERROR(VLOOKUP(B116,Sheet2!A:D,3,FALSE),0)</f>
        <v>20.329999999999998</v>
      </c>
      <c r="D116" s="14">
        <f>IFERROR(VLOOKUP(B116,Sheet2!A:E,5,FALSE),0)</f>
        <v>12.19</v>
      </c>
      <c r="E116" s="78">
        <v>0</v>
      </c>
      <c r="F116" s="84">
        <f t="shared" ref="F116:F129" si="22">D116*E116</f>
        <v>0</v>
      </c>
      <c r="G116">
        <f>IFERROR(VLOOKUP(B116,Sheet2!A:D,4,FALSE),0)</f>
        <v>0.77500000000000002</v>
      </c>
      <c r="H116">
        <f t="shared" ref="H116:H129" si="23">G116*E116</f>
        <v>0</v>
      </c>
      <c r="I116" s="11">
        <f t="shared" si="13"/>
        <v>0</v>
      </c>
      <c r="K116" s="29" t="str">
        <f>IFERROR(VLOOKUP(B116,Sheet2!A:D,2,FALSE),0)</f>
        <v>REDUCING BUSHING 2" MALE X 1-1/2" FEM NPT GALV (64531)</v>
      </c>
    </row>
    <row r="117" spans="2:11" x14ac:dyDescent="0.25">
      <c r="B117" s="15">
        <v>50705</v>
      </c>
      <c r="C117" s="14">
        <f>IFERROR(VLOOKUP(B117,Sheet2!A:D,3,FALSE),0)</f>
        <v>48.79</v>
      </c>
      <c r="D117" s="14">
        <f>IFERROR(VLOOKUP(B117,Sheet2!A:E,5,FALSE),0)</f>
        <v>29.27</v>
      </c>
      <c r="E117" s="78">
        <v>0</v>
      </c>
      <c r="F117" s="84">
        <f t="shared" si="22"/>
        <v>0</v>
      </c>
      <c r="G117">
        <f>IFERROR(VLOOKUP(B117,Sheet2!A:D,4,FALSE),0)</f>
        <v>0.77500000000000002</v>
      </c>
      <c r="H117">
        <f t="shared" si="23"/>
        <v>0</v>
      </c>
      <c r="I117" s="11">
        <f t="shared" si="13"/>
        <v>0</v>
      </c>
      <c r="K117" s="16" t="str">
        <f>IFERROR(VLOOKUP(B117,Sheet2!A:D,2,FALSE),0)</f>
        <v>REDUCING BUSHING 2" MALE X 1" FEM NPT BRONZE (44529LF)</v>
      </c>
    </row>
    <row r="118" spans="2:11" x14ac:dyDescent="0.25">
      <c r="B118" s="15">
        <v>50706</v>
      </c>
      <c r="C118" s="14">
        <f>IFERROR(VLOOKUP(B118,Sheet2!A:D,3,FALSE),0)</f>
        <v>69.78</v>
      </c>
      <c r="D118" s="14">
        <f>IFERROR(VLOOKUP(B118,Sheet2!A:E,5,FALSE),0)</f>
        <v>41.87</v>
      </c>
      <c r="E118" s="78">
        <v>0</v>
      </c>
      <c r="F118" s="84">
        <f t="shared" si="22"/>
        <v>0</v>
      </c>
      <c r="G118">
        <f>IFERROR(VLOOKUP(B118,Sheet2!A:D,4,FALSE),0)</f>
        <v>0.77500000000000002</v>
      </c>
      <c r="H118">
        <f t="shared" si="23"/>
        <v>0</v>
      </c>
      <c r="I118" s="11">
        <f t="shared" si="13"/>
        <v>0</v>
      </c>
      <c r="K118" s="16" t="str">
        <f>IFERROR(VLOOKUP(B118,Sheet2!A:D,2,FALSE),0)</f>
        <v>REDUCING BUSHING 2" MALE X 3/4" FEM NPT BRONZE (44528)</v>
      </c>
    </row>
    <row r="119" spans="2:11" x14ac:dyDescent="0.25">
      <c r="B119" s="15">
        <v>50707</v>
      </c>
      <c r="C119" s="14">
        <f>IFERROR(VLOOKUP(B119,Sheet2!A:D,3,FALSE),0)</f>
        <v>27.34</v>
      </c>
      <c r="D119" s="14">
        <f>IFERROR(VLOOKUP(B119,Sheet2!A:E,5,FALSE),0)</f>
        <v>16.399999999999999</v>
      </c>
      <c r="E119" s="78">
        <v>0</v>
      </c>
      <c r="F119" s="84">
        <f t="shared" si="22"/>
        <v>0</v>
      </c>
      <c r="G119">
        <f>IFERROR(VLOOKUP(B119,Sheet2!A:D,4,FALSE),0)</f>
        <v>0.58099999999999996</v>
      </c>
      <c r="H119">
        <f t="shared" si="23"/>
        <v>0</v>
      </c>
      <c r="I119" s="11">
        <f t="shared" si="13"/>
        <v>0</v>
      </c>
      <c r="K119" s="16" t="str">
        <f>IFERROR(VLOOKUP(B119,Sheet2!A:D,2,FALSE),0)</f>
        <v>REDUCING BUSHING 1-1/2" MALE X 1" FEM NPT BRONZE (44523LF)</v>
      </c>
    </row>
    <row r="120" spans="2:11" x14ac:dyDescent="0.25">
      <c r="B120" s="15">
        <v>50708</v>
      </c>
      <c r="C120" s="14">
        <f>IFERROR(VLOOKUP(B120,Sheet2!A:D,3,FALSE),0)</f>
        <v>33.450000000000003</v>
      </c>
      <c r="D120" s="14">
        <f>IFERROR(VLOOKUP(B120,Sheet2!A:E,5,FALSE),0)</f>
        <v>20.07</v>
      </c>
      <c r="E120" s="78">
        <v>0</v>
      </c>
      <c r="F120" s="84">
        <f t="shared" si="22"/>
        <v>0</v>
      </c>
      <c r="G120">
        <f>IFERROR(VLOOKUP(B120,Sheet2!A:D,4,FALSE),0)</f>
        <v>0.66300000000000003</v>
      </c>
      <c r="H120">
        <f t="shared" si="23"/>
        <v>0</v>
      </c>
      <c r="I120" s="11">
        <f t="shared" si="13"/>
        <v>0</v>
      </c>
      <c r="K120" s="16" t="str">
        <f>IFERROR(VLOOKUP(B120,Sheet2!A:D,2,FALSE),0)</f>
        <v>REDUCING BUSHING 1-1/2" MALE X 3/4" FEM NPT BRONZE (44522LF)</v>
      </c>
    </row>
    <row r="121" spans="2:11" x14ac:dyDescent="0.25">
      <c r="B121" s="12">
        <v>50709</v>
      </c>
      <c r="C121" s="14">
        <f>IFERROR(VLOOKUP(B121,Sheet2!A:D,3,FALSE),0)</f>
        <v>10.09</v>
      </c>
      <c r="D121" s="14">
        <f>IFERROR(VLOOKUP(B121,Sheet2!A:E,5,FALSE),0)</f>
        <v>6.06</v>
      </c>
      <c r="E121" s="78">
        <v>0</v>
      </c>
      <c r="F121" s="84">
        <f t="shared" si="22"/>
        <v>0</v>
      </c>
      <c r="G121">
        <f>IFERROR(VLOOKUP(B121,Sheet2!A:D,4,FALSE),0)</f>
        <v>0.2</v>
      </c>
      <c r="H121">
        <f t="shared" si="23"/>
        <v>0</v>
      </c>
      <c r="I121" s="11">
        <f t="shared" si="13"/>
        <v>0</v>
      </c>
      <c r="K121" s="13" t="str">
        <f>IFERROR(VLOOKUP(B121,Sheet2!A:D,2,FALSE),0)</f>
        <v>REDUCING BUSHING 1" MNPT X 3/4" FNPT (28-115)</v>
      </c>
    </row>
    <row r="122" spans="2:11" x14ac:dyDescent="0.25">
      <c r="B122" s="12">
        <v>50710</v>
      </c>
      <c r="C122" s="14">
        <f>IFERROR(VLOOKUP(B122,Sheet2!A:D,3,FALSE),0)</f>
        <v>12.84</v>
      </c>
      <c r="D122" s="14">
        <f>IFERROR(VLOOKUP(B122,Sheet2!A:E,5,FALSE),0)</f>
        <v>7.71</v>
      </c>
      <c r="E122" s="78">
        <v>0</v>
      </c>
      <c r="F122" s="84">
        <f t="shared" si="22"/>
        <v>0</v>
      </c>
      <c r="G122">
        <f>IFERROR(VLOOKUP(B122,Sheet2!A:D,4,FALSE),0)</f>
        <v>0.77500000000000002</v>
      </c>
      <c r="H122">
        <f t="shared" si="23"/>
        <v>0</v>
      </c>
      <c r="I122" s="11">
        <f t="shared" si="13"/>
        <v>0</v>
      </c>
      <c r="K122" s="13" t="str">
        <f>IFERROR(VLOOKUP(B122,Sheet2!A:D,2,FALSE),0)</f>
        <v>REDUCING BUSHING 1" MNPT X 1/2" FNPT (28-114)</v>
      </c>
    </row>
    <row r="123" spans="2:11" x14ac:dyDescent="0.25">
      <c r="B123" s="12">
        <v>50711</v>
      </c>
      <c r="C123" s="14">
        <f>IFERROR(VLOOKUP(B123,Sheet2!A:D,3,FALSE),0)</f>
        <v>13.04</v>
      </c>
      <c r="D123" s="14">
        <f>IFERROR(VLOOKUP(B123,Sheet2!A:E,5,FALSE),0)</f>
        <v>7.82</v>
      </c>
      <c r="E123" s="78">
        <v>0</v>
      </c>
      <c r="F123" s="84">
        <f t="shared" si="22"/>
        <v>0</v>
      </c>
      <c r="G123">
        <f>IFERROR(VLOOKUP(B123,Sheet2!A:D,4,FALSE),0)</f>
        <v>0.3</v>
      </c>
      <c r="H123">
        <f t="shared" si="23"/>
        <v>0</v>
      </c>
      <c r="I123" s="11">
        <f t="shared" si="13"/>
        <v>0</v>
      </c>
      <c r="K123" s="13" t="str">
        <f>IFERROR(VLOOKUP(B123,Sheet2!A:D,2,FALSE),0)</f>
        <v>REDUCING BUSHING 1"MNPT X 3/8" FNPT (28-113)</v>
      </c>
    </row>
    <row r="124" spans="2:11" x14ac:dyDescent="0.25">
      <c r="B124" s="12">
        <v>50712</v>
      </c>
      <c r="C124" s="14">
        <f>IFERROR(VLOOKUP(B124,Sheet2!A:D,3,FALSE),0)</f>
        <v>5.03</v>
      </c>
      <c r="D124" s="14">
        <f>IFERROR(VLOOKUP(B124,Sheet2!A:E,5,FALSE),0)</f>
        <v>3.01</v>
      </c>
      <c r="E124" s="78">
        <v>0</v>
      </c>
      <c r="F124" s="84">
        <f t="shared" si="22"/>
        <v>0</v>
      </c>
      <c r="G124">
        <f>IFERROR(VLOOKUP(B124,Sheet2!A:D,4,FALSE),0)</f>
        <v>0.11</v>
      </c>
      <c r="H124">
        <f t="shared" si="23"/>
        <v>0</v>
      </c>
      <c r="I124" s="11">
        <f t="shared" si="13"/>
        <v>0</v>
      </c>
      <c r="K124" s="13" t="str">
        <f>IFERROR(VLOOKUP(B124,Sheet2!A:D,2,FALSE),0)</f>
        <v>REDUCING BUSHING 3/4" MNPT X 1/2" FNPT (28-111L)</v>
      </c>
    </row>
    <row r="125" spans="2:11" x14ac:dyDescent="0.25">
      <c r="B125" s="12">
        <v>50713</v>
      </c>
      <c r="C125" s="14">
        <f>IFERROR(VLOOKUP(B125,Sheet2!A:D,3,FALSE),0)</f>
        <v>6.9</v>
      </c>
      <c r="D125" s="14">
        <f>IFERROR(VLOOKUP(B125,Sheet2!A:E,5,FALSE),0)</f>
        <v>4.1399999999999997</v>
      </c>
      <c r="E125" s="78">
        <v>0</v>
      </c>
      <c r="F125" s="84">
        <f t="shared" si="22"/>
        <v>0</v>
      </c>
      <c r="G125">
        <f>IFERROR(VLOOKUP(B125,Sheet2!A:D,4,FALSE),0)</f>
        <v>0.15</v>
      </c>
      <c r="H125">
        <f t="shared" si="23"/>
        <v>0</v>
      </c>
      <c r="I125" s="11">
        <f t="shared" si="13"/>
        <v>0</v>
      </c>
      <c r="K125" s="13" t="str">
        <f>IFERROR(VLOOKUP(B125,Sheet2!A:D,2,FALSE),0)</f>
        <v>REDUCING BUSHING 3/4" MNPT X 3/8" FNPT (28-110L)</v>
      </c>
    </row>
    <row r="126" spans="2:11" x14ac:dyDescent="0.25">
      <c r="B126" s="12">
        <v>50714</v>
      </c>
      <c r="C126" s="14">
        <f>IFERROR(VLOOKUP(B126,Sheet2!A:D,3,FALSE),0)</f>
        <v>5.87</v>
      </c>
      <c r="D126" s="14">
        <f>IFERROR(VLOOKUP(B126,Sheet2!A:E,5,FALSE),0)</f>
        <v>3.52</v>
      </c>
      <c r="E126" s="78">
        <v>0</v>
      </c>
      <c r="F126" s="84">
        <f t="shared" si="22"/>
        <v>0</v>
      </c>
      <c r="G126">
        <f>IFERROR(VLOOKUP(B126,Sheet2!A:D,4,FALSE),0)</f>
        <v>0.18</v>
      </c>
      <c r="H126">
        <f t="shared" si="23"/>
        <v>0</v>
      </c>
      <c r="I126" s="11">
        <f t="shared" si="13"/>
        <v>0</v>
      </c>
      <c r="K126" s="13" t="str">
        <f>IFERROR(VLOOKUP(B126,Sheet2!A:D,2,FALSE),0)</f>
        <v>REDUCING BUSHING 3/4" MNPT X 1/4" FNPT (28-109L)</v>
      </c>
    </row>
    <row r="127" spans="2:11" x14ac:dyDescent="0.25">
      <c r="B127" s="15">
        <v>50715</v>
      </c>
      <c r="C127" s="14">
        <f>IFERROR(VLOOKUP(B127,Sheet2!A:D,3,FALSE),0)</f>
        <v>2.37</v>
      </c>
      <c r="D127" s="14">
        <f>IFERROR(VLOOKUP(B127,Sheet2!A:E,5,FALSE),0)</f>
        <v>1.43</v>
      </c>
      <c r="E127" s="78">
        <v>0</v>
      </c>
      <c r="F127" s="84">
        <f t="shared" si="22"/>
        <v>0</v>
      </c>
      <c r="G127">
        <f>IFERROR(VLOOKUP(B127,Sheet2!A:D,4,FALSE),0)</f>
        <v>0.05</v>
      </c>
      <c r="H127">
        <f t="shared" si="23"/>
        <v>0</v>
      </c>
      <c r="I127" s="11">
        <f t="shared" si="13"/>
        <v>0</v>
      </c>
      <c r="K127" s="16" t="str">
        <f>IFERROR(VLOOKUP(B127,Sheet2!A:D,2,FALSE),0)</f>
        <v>1/2 male to 3/8 female Hex Reducing Bushing</v>
      </c>
    </row>
    <row r="128" spans="2:11" x14ac:dyDescent="0.25">
      <c r="B128" s="12">
        <v>50716</v>
      </c>
      <c r="C128" s="14">
        <f>IFERROR(VLOOKUP(B128,Sheet2!A:D,3,FALSE),0)</f>
        <v>3.28</v>
      </c>
      <c r="D128" s="14">
        <f>IFERROR(VLOOKUP(B128,Sheet2!A:E,5,FALSE),0)</f>
        <v>1.97</v>
      </c>
      <c r="E128" s="78">
        <v>0</v>
      </c>
      <c r="F128" s="84">
        <f t="shared" si="22"/>
        <v>0</v>
      </c>
      <c r="G128">
        <f>IFERROR(VLOOKUP(B128,Sheet2!A:D,4,FALSE),0)</f>
        <v>0.08</v>
      </c>
      <c r="H128">
        <f t="shared" si="23"/>
        <v>0</v>
      </c>
      <c r="I128" s="11">
        <f t="shared" si="13"/>
        <v>0</v>
      </c>
      <c r="K128" s="13" t="str">
        <f>IFERROR(VLOOKUP(B128,Sheet2!A:D,2,FALSE),0)</f>
        <v xml:space="preserve">1/2 male to 1/4 female Hex Reducing Bushing          </v>
      </c>
    </row>
    <row r="129" spans="2:11" ht="15.75" thickBot="1" x14ac:dyDescent="0.3">
      <c r="B129" s="12">
        <v>50717</v>
      </c>
      <c r="C129" s="14">
        <f>IFERROR(VLOOKUP(B129,Sheet2!A:D,3,FALSE),0)</f>
        <v>1.7</v>
      </c>
      <c r="D129" s="14">
        <f>IFERROR(VLOOKUP(B129,Sheet2!A:E,5,FALSE),0)</f>
        <v>1.02</v>
      </c>
      <c r="E129" s="73">
        <v>0</v>
      </c>
      <c r="F129" s="84">
        <f t="shared" si="22"/>
        <v>0</v>
      </c>
      <c r="G129">
        <f>IFERROR(VLOOKUP(B129,Sheet2!A:D,4,FALSE),0)</f>
        <v>0.03</v>
      </c>
      <c r="H129">
        <f t="shared" si="23"/>
        <v>0</v>
      </c>
      <c r="I129" s="11">
        <f t="shared" si="13"/>
        <v>0</v>
      </c>
      <c r="K129" s="89" t="str">
        <f>IFERROR(VLOOKUP(B129,Sheet2!A:D,2,FALSE),0)</f>
        <v>REDUCING BUSHING 3/8" MNPT x 1/4" FNPT (Manifold reducer) (28-104L)</v>
      </c>
    </row>
    <row r="130" spans="2:11" ht="15.75" thickBot="1" x14ac:dyDescent="0.3">
      <c r="B130" s="25"/>
      <c r="C130" s="88"/>
      <c r="D130" s="88"/>
      <c r="E130" s="72"/>
      <c r="F130" s="84"/>
      <c r="I130" s="11">
        <f t="shared" si="13"/>
        <v>0</v>
      </c>
      <c r="K130" s="27" t="s">
        <v>87</v>
      </c>
    </row>
    <row r="131" spans="2:11" x14ac:dyDescent="0.25">
      <c r="B131" s="12">
        <v>50710</v>
      </c>
      <c r="C131" s="14">
        <f>IFERROR(VLOOKUP(B131,Sheet2!A:D,3,FALSE),0)</f>
        <v>12.84</v>
      </c>
      <c r="D131" s="14">
        <f>IFERROR(VLOOKUP(B131,Sheet2!A:E,5,FALSE),0)</f>
        <v>7.71</v>
      </c>
      <c r="E131" s="73">
        <v>0</v>
      </c>
      <c r="F131" s="84">
        <f t="shared" ref="F131:F138" si="24">D131*E131</f>
        <v>0</v>
      </c>
      <c r="G131">
        <f>IFERROR(VLOOKUP(B131,Sheet2!A:D,4,FALSE),0)</f>
        <v>0.77500000000000002</v>
      </c>
      <c r="H131">
        <f t="shared" ref="H131:H138" si="25">G131*E131</f>
        <v>0</v>
      </c>
      <c r="I131" s="11">
        <f t="shared" si="13"/>
        <v>0</v>
      </c>
      <c r="K131" s="28" t="str">
        <f>IFERROR(VLOOKUP(B131,Sheet2!A:D,2,FALSE),0)</f>
        <v>REDUCING BUSHING 1" MNPT X 1/2" FNPT (28-114)</v>
      </c>
    </row>
    <row r="132" spans="2:11" x14ac:dyDescent="0.25">
      <c r="B132" s="12">
        <v>50711</v>
      </c>
      <c r="C132" s="14">
        <f>IFERROR(VLOOKUP(B132,Sheet2!A:D,3,FALSE),0)</f>
        <v>13.04</v>
      </c>
      <c r="D132" s="14">
        <f>IFERROR(VLOOKUP(B132,Sheet2!A:E,5,FALSE),0)</f>
        <v>7.82</v>
      </c>
      <c r="E132" s="73">
        <v>0</v>
      </c>
      <c r="F132" s="84">
        <f t="shared" si="24"/>
        <v>0</v>
      </c>
      <c r="G132">
        <f>IFERROR(VLOOKUP(B132,Sheet2!A:D,4,FALSE),0)</f>
        <v>0.3</v>
      </c>
      <c r="H132">
        <f t="shared" si="25"/>
        <v>0</v>
      </c>
      <c r="I132" s="11">
        <f t="shared" si="13"/>
        <v>0</v>
      </c>
      <c r="K132" s="13" t="str">
        <f>IFERROR(VLOOKUP(B132,Sheet2!A:D,2,FALSE),0)</f>
        <v>REDUCING BUSHING 1"MNPT X 3/8" FNPT (28-113)</v>
      </c>
    </row>
    <row r="133" spans="2:11" x14ac:dyDescent="0.25">
      <c r="B133" s="12">
        <v>50712</v>
      </c>
      <c r="C133" s="14">
        <f>IFERROR(VLOOKUP(B133,Sheet2!A:D,3,FALSE),0)</f>
        <v>5.03</v>
      </c>
      <c r="D133" s="14">
        <f>IFERROR(VLOOKUP(B133,Sheet2!A:E,5,FALSE),0)</f>
        <v>3.01</v>
      </c>
      <c r="E133" s="73">
        <v>0</v>
      </c>
      <c r="F133" s="84">
        <f t="shared" si="24"/>
        <v>0</v>
      </c>
      <c r="G133">
        <f>IFERROR(VLOOKUP(B133,Sheet2!A:D,4,FALSE),0)</f>
        <v>0.11</v>
      </c>
      <c r="H133">
        <f t="shared" si="25"/>
        <v>0</v>
      </c>
      <c r="I133" s="11">
        <f t="shared" si="13"/>
        <v>0</v>
      </c>
      <c r="K133" s="13" t="str">
        <f>IFERROR(VLOOKUP(B133,Sheet2!A:D,2,FALSE),0)</f>
        <v>REDUCING BUSHING 3/4" MNPT X 1/2" FNPT (28-111L)</v>
      </c>
    </row>
    <row r="134" spans="2:11" x14ac:dyDescent="0.25">
      <c r="B134" s="12">
        <v>50713</v>
      </c>
      <c r="C134" s="14">
        <f>IFERROR(VLOOKUP(B134,Sheet2!A:D,3,FALSE),0)</f>
        <v>6.9</v>
      </c>
      <c r="D134" s="14">
        <f>IFERROR(VLOOKUP(B134,Sheet2!A:E,5,FALSE),0)</f>
        <v>4.1399999999999997</v>
      </c>
      <c r="E134" s="73">
        <v>0</v>
      </c>
      <c r="F134" s="84">
        <f t="shared" si="24"/>
        <v>0</v>
      </c>
      <c r="G134">
        <f>IFERROR(VLOOKUP(B134,Sheet2!A:D,4,FALSE),0)</f>
        <v>0.15</v>
      </c>
      <c r="H134">
        <f t="shared" si="25"/>
        <v>0</v>
      </c>
      <c r="I134" s="11">
        <f t="shared" si="13"/>
        <v>0</v>
      </c>
      <c r="K134" s="13" t="str">
        <f>IFERROR(VLOOKUP(B134,Sheet2!A:D,2,FALSE),0)</f>
        <v>REDUCING BUSHING 3/4" MNPT X 3/8" FNPT (28-110L)</v>
      </c>
    </row>
    <row r="135" spans="2:11" x14ac:dyDescent="0.25">
      <c r="B135" s="12">
        <v>50714</v>
      </c>
      <c r="C135" s="14">
        <f>IFERROR(VLOOKUP(B135,Sheet2!A:D,3,FALSE),0)</f>
        <v>5.87</v>
      </c>
      <c r="D135" s="14">
        <f>IFERROR(VLOOKUP(B135,Sheet2!A:E,5,FALSE),0)</f>
        <v>3.52</v>
      </c>
      <c r="E135" s="73">
        <v>0</v>
      </c>
      <c r="F135" s="84">
        <f t="shared" si="24"/>
        <v>0</v>
      </c>
      <c r="G135">
        <f>IFERROR(VLOOKUP(B135,Sheet2!A:D,4,FALSE),0)</f>
        <v>0.18</v>
      </c>
      <c r="H135">
        <f t="shared" si="25"/>
        <v>0</v>
      </c>
      <c r="I135" s="11">
        <f t="shared" si="13"/>
        <v>0</v>
      </c>
      <c r="K135" s="13" t="str">
        <f>IFERROR(VLOOKUP(B135,Sheet2!A:D,2,FALSE),0)</f>
        <v>REDUCING BUSHING 3/4" MNPT X 1/4" FNPT (28-109L)</v>
      </c>
    </row>
    <row r="136" spans="2:11" x14ac:dyDescent="0.25">
      <c r="B136" s="12">
        <v>50715</v>
      </c>
      <c r="C136" s="14">
        <f>IFERROR(VLOOKUP(B136,Sheet2!A:D,3,FALSE),0)</f>
        <v>2.37</v>
      </c>
      <c r="D136" s="14">
        <f>IFERROR(VLOOKUP(B136,Sheet2!A:E,5,FALSE),0)</f>
        <v>1.43</v>
      </c>
      <c r="E136" s="73">
        <v>0</v>
      </c>
      <c r="F136" s="84">
        <f t="shared" si="24"/>
        <v>0</v>
      </c>
      <c r="G136">
        <f>IFERROR(VLOOKUP(B136,Sheet2!A:D,4,FALSE),0)</f>
        <v>0.05</v>
      </c>
      <c r="H136">
        <f t="shared" si="25"/>
        <v>0</v>
      </c>
      <c r="I136" s="11">
        <f t="shared" ref="I136:I199" si="26">C136*E136</f>
        <v>0</v>
      </c>
      <c r="K136" s="13" t="str">
        <f>IFERROR(VLOOKUP(B136,Sheet2!A:D,2,FALSE),0)</f>
        <v>1/2 male to 3/8 female Hex Reducing Bushing</v>
      </c>
    </row>
    <row r="137" spans="2:11" x14ac:dyDescent="0.25">
      <c r="B137" s="12">
        <v>50716</v>
      </c>
      <c r="C137" s="14">
        <f>IFERROR(VLOOKUP(B137,Sheet2!A:D,3,FALSE),0)</f>
        <v>3.28</v>
      </c>
      <c r="D137" s="14">
        <f>IFERROR(VLOOKUP(B137,Sheet2!A:E,5,FALSE),0)</f>
        <v>1.97</v>
      </c>
      <c r="E137" s="73">
        <v>0</v>
      </c>
      <c r="F137" s="84">
        <f t="shared" si="24"/>
        <v>0</v>
      </c>
      <c r="G137">
        <f>IFERROR(VLOOKUP(B137,Sheet2!A:D,4,FALSE),0)</f>
        <v>0.08</v>
      </c>
      <c r="H137">
        <f t="shared" si="25"/>
        <v>0</v>
      </c>
      <c r="I137" s="11">
        <f t="shared" si="26"/>
        <v>0</v>
      </c>
      <c r="K137" s="13" t="str">
        <f>IFERROR(VLOOKUP(B137,Sheet2!A:D,2,FALSE),0)</f>
        <v xml:space="preserve">1/2 male to 1/4 female Hex Reducing Bushing          </v>
      </c>
    </row>
    <row r="138" spans="2:11" ht="15.75" thickBot="1" x14ac:dyDescent="0.3">
      <c r="B138" s="12">
        <v>50717</v>
      </c>
      <c r="C138" s="14">
        <f>IFERROR(VLOOKUP(B138,Sheet2!A:D,3,FALSE),0)</f>
        <v>1.7</v>
      </c>
      <c r="D138" s="14">
        <f>IFERROR(VLOOKUP(B138,Sheet2!A:E,5,FALSE),0)</f>
        <v>1.02</v>
      </c>
      <c r="E138" s="73">
        <v>0</v>
      </c>
      <c r="F138" s="84">
        <f t="shared" si="24"/>
        <v>0</v>
      </c>
      <c r="G138">
        <f>IFERROR(VLOOKUP(B138,Sheet2!A:D,4,FALSE),0)</f>
        <v>0.03</v>
      </c>
      <c r="H138">
        <f t="shared" si="25"/>
        <v>0</v>
      </c>
      <c r="I138" s="11">
        <f t="shared" si="26"/>
        <v>0</v>
      </c>
      <c r="K138" s="89" t="str">
        <f>IFERROR(VLOOKUP(B138,Sheet2!A:D,2,FALSE),0)</f>
        <v>REDUCING BUSHING 3/8" MNPT x 1/4" FNPT (Manifold reducer) (28-104L)</v>
      </c>
    </row>
    <row r="139" spans="2:11" ht="15.75" thickBot="1" x14ac:dyDescent="0.3">
      <c r="B139" s="25"/>
      <c r="C139" s="88"/>
      <c r="D139" s="88"/>
      <c r="E139" s="72"/>
      <c r="F139" s="84"/>
      <c r="I139" s="11">
        <f t="shared" si="26"/>
        <v>0</v>
      </c>
      <c r="K139" s="27" t="s">
        <v>88</v>
      </c>
    </row>
    <row r="140" spans="2:11" x14ac:dyDescent="0.25">
      <c r="B140" s="15">
        <v>50810</v>
      </c>
      <c r="C140" s="14">
        <f>IFERROR(VLOOKUP(B140,Sheet2!A:D,3,FALSE),0)</f>
        <v>3.31</v>
      </c>
      <c r="D140" s="14">
        <f>IFERROR(VLOOKUP(B140,Sheet2!A:E,5,FALSE),0)</f>
        <v>1.99</v>
      </c>
      <c r="E140" s="73">
        <v>0</v>
      </c>
      <c r="F140" s="84">
        <f t="shared" ref="F140:F155" si="27">D140*E140</f>
        <v>0</v>
      </c>
      <c r="G140">
        <f>IFERROR(VLOOKUP(B140,Sheet2!A:D,4,FALSE),0)</f>
        <v>0.08</v>
      </c>
      <c r="H140">
        <f t="shared" ref="H140:H155" si="28">G140*E140</f>
        <v>0</v>
      </c>
      <c r="I140" s="11">
        <f t="shared" si="26"/>
        <v>0</v>
      </c>
      <c r="K140" s="29" t="str">
        <f>IFERROR(VLOOKUP(B140,Sheet2!A:D,2,FALSE),0)</f>
        <v>1/4" MNPT X 3/8" FNPT BUSHING (28-193L)</v>
      </c>
    </row>
    <row r="141" spans="2:11" x14ac:dyDescent="0.25">
      <c r="B141" s="15">
        <v>50811</v>
      </c>
      <c r="C141" s="14">
        <f>IFERROR(VLOOKUP(B141,Sheet2!A:D,3,FALSE),0)</f>
        <v>7.23</v>
      </c>
      <c r="D141" s="14">
        <f>IFERROR(VLOOKUP(B141,Sheet2!A:E,5,FALSE),0)</f>
        <v>4.33</v>
      </c>
      <c r="E141" s="73">
        <v>0</v>
      </c>
      <c r="F141" s="84">
        <f t="shared" si="27"/>
        <v>0</v>
      </c>
      <c r="G141">
        <f>IFERROR(VLOOKUP(B141,Sheet2!A:D,4,FALSE),0)</f>
        <v>0.08</v>
      </c>
      <c r="H141">
        <f t="shared" si="28"/>
        <v>0</v>
      </c>
      <c r="I141" s="11">
        <f t="shared" si="26"/>
        <v>0</v>
      </c>
      <c r="K141" s="16" t="str">
        <f>IFERROR(VLOOKUP(B141,Sheet2!A:D,2,FALSE),0)</f>
        <v>1/4" MNPT X 1/2" FNPT BUSHING (28-199)</v>
      </c>
    </row>
    <row r="142" spans="2:11" x14ac:dyDescent="0.25">
      <c r="B142" s="15">
        <v>50812</v>
      </c>
      <c r="C142" s="14">
        <f>IFERROR(VLOOKUP(B142,Sheet2!A:D,3,FALSE),0)</f>
        <v>9.2799999999999994</v>
      </c>
      <c r="D142" s="14">
        <f>IFERROR(VLOOKUP(B142,Sheet2!A:E,5,FALSE),0)</f>
        <v>5.56</v>
      </c>
      <c r="E142" s="73">
        <v>0</v>
      </c>
      <c r="F142" s="84">
        <f t="shared" si="27"/>
        <v>0</v>
      </c>
      <c r="G142">
        <f>IFERROR(VLOOKUP(B142,Sheet2!A:D,4,FALSE),0)</f>
        <v>0.09</v>
      </c>
      <c r="H142">
        <f t="shared" si="28"/>
        <v>0</v>
      </c>
      <c r="I142" s="11">
        <f t="shared" si="26"/>
        <v>0</v>
      </c>
      <c r="K142" s="16" t="str">
        <f>IFERROR(VLOOKUP(B142,Sheet2!A:D,2,FALSE),0)</f>
        <v>3/8" MNPT X 1/2" FNPT BUSHING (28-195)</v>
      </c>
    </row>
    <row r="143" spans="2:11" x14ac:dyDescent="0.25">
      <c r="B143" s="15">
        <v>50813</v>
      </c>
      <c r="C143" s="14">
        <f>IFERROR(VLOOKUP(B143,Sheet2!A:D,3,FALSE),0)</f>
        <v>20.32</v>
      </c>
      <c r="D143" s="14">
        <f>IFERROR(VLOOKUP(B143,Sheet2!A:E,5,FALSE),0)</f>
        <v>12.19</v>
      </c>
      <c r="E143" s="73">
        <v>0</v>
      </c>
      <c r="F143" s="84">
        <f t="shared" si="27"/>
        <v>0</v>
      </c>
      <c r="G143">
        <f>IFERROR(VLOOKUP(B143,Sheet2!A:D,4,FALSE),0)</f>
        <v>0.14000000000000001</v>
      </c>
      <c r="H143">
        <f t="shared" si="28"/>
        <v>0</v>
      </c>
      <c r="I143" s="11">
        <f t="shared" si="26"/>
        <v>0</v>
      </c>
      <c r="K143" s="16" t="str">
        <f>IFERROR(VLOOKUP(B143,Sheet2!A:D,2,FALSE),0)</f>
        <v>1/2" MNPT X 3/4" FNPT BUSHING (28-208)</v>
      </c>
    </row>
    <row r="144" spans="2:11" x14ac:dyDescent="0.25">
      <c r="B144" s="15">
        <v>50610</v>
      </c>
      <c r="C144" s="14">
        <f>IFERROR(VLOOKUP(B144,Sheet2!A:D,3,FALSE),0)</f>
        <v>1.72</v>
      </c>
      <c r="D144" s="14">
        <f>IFERROR(VLOOKUP(B144,Sheet2!A:E,5,FALSE),0)</f>
        <v>1.03</v>
      </c>
      <c r="E144" s="73">
        <v>0</v>
      </c>
      <c r="F144" s="84">
        <f t="shared" si="27"/>
        <v>0</v>
      </c>
      <c r="G144">
        <f>IFERROR(VLOOKUP(B144,Sheet2!A:D,4,FALSE),0)</f>
        <v>0.04</v>
      </c>
      <c r="H144">
        <f t="shared" si="28"/>
        <v>0</v>
      </c>
      <c r="I144" s="11">
        <f t="shared" si="26"/>
        <v>0</v>
      </c>
      <c r="K144" s="16" t="str">
        <f>IFERROR(VLOOKUP(B144,Sheet2!A:D,2,FALSE),0)</f>
        <v>1/4" NPT Hex Nipple Brass (28-212L)</v>
      </c>
    </row>
    <row r="145" spans="2:11" x14ac:dyDescent="0.25">
      <c r="B145" s="15">
        <v>50615</v>
      </c>
      <c r="C145" s="14">
        <f>IFERROR(VLOOKUP(B145,Sheet2!A:D,3,FALSE),0)</f>
        <v>2.65</v>
      </c>
      <c r="D145" s="14">
        <f>IFERROR(VLOOKUP(B145,Sheet2!A:E,5,FALSE),0)</f>
        <v>1.59</v>
      </c>
      <c r="E145" s="73">
        <v>0</v>
      </c>
      <c r="F145" s="84">
        <f t="shared" si="27"/>
        <v>0</v>
      </c>
      <c r="G145">
        <f>IFERROR(VLOOKUP(B145,Sheet2!A:D,4,FALSE),0)</f>
        <v>7.0000000000000007E-2</v>
      </c>
      <c r="H145">
        <f t="shared" si="28"/>
        <v>0</v>
      </c>
      <c r="I145" s="11">
        <f t="shared" si="26"/>
        <v>0</v>
      </c>
      <c r="K145" s="16" t="str">
        <f>IFERROR(VLOOKUP(B145,Sheet2!A:D,2,FALSE),0)</f>
        <v>3/8" NPT Hex Nipple (28-213L)</v>
      </c>
    </row>
    <row r="146" spans="2:11" x14ac:dyDescent="0.25">
      <c r="B146" s="15">
        <v>50616</v>
      </c>
      <c r="C146" s="14">
        <f>IFERROR(VLOOKUP(B146,Sheet2!A:D,3,FALSE),0)</f>
        <v>4.59</v>
      </c>
      <c r="D146" s="14">
        <f>IFERROR(VLOOKUP(B146,Sheet2!A:E,5,FALSE),0)</f>
        <v>2.75</v>
      </c>
      <c r="E146" s="73">
        <v>0</v>
      </c>
      <c r="F146" s="84">
        <f t="shared" si="27"/>
        <v>0</v>
      </c>
      <c r="G146">
        <f>IFERROR(VLOOKUP(B146,Sheet2!A:D,4,FALSE),0)</f>
        <v>0.11</v>
      </c>
      <c r="H146">
        <f t="shared" si="28"/>
        <v>0</v>
      </c>
      <c r="I146" s="11">
        <f t="shared" si="26"/>
        <v>0</v>
      </c>
      <c r="K146" s="16" t="str">
        <f>IFERROR(VLOOKUP(B146,Sheet2!A:D,2,FALSE),0)</f>
        <v>1/2" NPT Hex Nipple (28-214L)  Brass</v>
      </c>
    </row>
    <row r="147" spans="2:11" x14ac:dyDescent="0.25">
      <c r="B147" s="15">
        <v>50617</v>
      </c>
      <c r="C147" s="14">
        <f>IFERROR(VLOOKUP(B147,Sheet2!A:D,3,FALSE),0)</f>
        <v>10.67</v>
      </c>
      <c r="D147" s="14">
        <f>IFERROR(VLOOKUP(B147,Sheet2!A:E,5,FALSE),0)</f>
        <v>6.41</v>
      </c>
      <c r="E147" s="73">
        <v>0</v>
      </c>
      <c r="F147" s="84">
        <f t="shared" si="27"/>
        <v>0</v>
      </c>
      <c r="G147">
        <f>IFERROR(VLOOKUP(B147,Sheet2!A:D,4,FALSE),0)</f>
        <v>0.23</v>
      </c>
      <c r="H147">
        <f t="shared" si="28"/>
        <v>0</v>
      </c>
      <c r="I147" s="11">
        <f t="shared" si="26"/>
        <v>0</v>
      </c>
      <c r="K147" s="16" t="str">
        <f>IFERROR(VLOOKUP(B147,Sheet2!A:D,2,FALSE),0)</f>
        <v>3/4" NPT Hex Nipple (28-215)</v>
      </c>
    </row>
    <row r="148" spans="2:11" x14ac:dyDescent="0.25">
      <c r="B148" s="15">
        <v>50621</v>
      </c>
      <c r="C148" s="14">
        <f>IFERROR(VLOOKUP(B148,Sheet2!A:D,3,FALSE),0)</f>
        <v>17.5</v>
      </c>
      <c r="D148" s="14">
        <f>IFERROR(VLOOKUP(B148,Sheet2!A:E,5,FALSE),0)</f>
        <v>10.5</v>
      </c>
      <c r="E148" s="73">
        <v>0</v>
      </c>
      <c r="F148" s="84">
        <f t="shared" si="27"/>
        <v>0</v>
      </c>
      <c r="G148">
        <f>IFERROR(VLOOKUP(B148,Sheet2!A:D,4,FALSE),0)</f>
        <v>0.43</v>
      </c>
      <c r="H148">
        <f t="shared" si="28"/>
        <v>0</v>
      </c>
      <c r="I148" s="11">
        <f t="shared" si="26"/>
        <v>0</v>
      </c>
      <c r="K148" s="16" t="str">
        <f>IFERROR(VLOOKUP(B148,Sheet2!A:D,2,FALSE),0)</f>
        <v>1" NPT Hex Nipple (28-216)</v>
      </c>
    </row>
    <row r="149" spans="2:11" x14ac:dyDescent="0.25">
      <c r="B149" s="15">
        <v>50611</v>
      </c>
      <c r="C149" s="14">
        <f>IFERROR(VLOOKUP(B149,Sheet2!A:D,3,FALSE),0)</f>
        <v>4.37</v>
      </c>
      <c r="D149" s="14">
        <f>IFERROR(VLOOKUP(B149,Sheet2!A:E,5,FALSE),0)</f>
        <v>2.63</v>
      </c>
      <c r="E149" s="73">
        <v>0</v>
      </c>
      <c r="F149" s="84">
        <f t="shared" si="27"/>
        <v>0</v>
      </c>
      <c r="G149">
        <f>IFERROR(VLOOKUP(B149,Sheet2!A:D,4,FALSE),0)</f>
        <v>0.09</v>
      </c>
      <c r="H149">
        <f t="shared" si="28"/>
        <v>0</v>
      </c>
      <c r="I149" s="11">
        <f t="shared" si="26"/>
        <v>0</v>
      </c>
      <c r="K149" s="16" t="str">
        <f>IFERROR(VLOOKUP(B149,Sheet2!A:D,2,FALSE),0)</f>
        <v>1/2" NPT X 1/4" NPT HEX REDUCING NIPPLE (28-223L)</v>
      </c>
    </row>
    <row r="150" spans="2:11" x14ac:dyDescent="0.25">
      <c r="B150" s="15">
        <v>50620</v>
      </c>
      <c r="C150" s="14">
        <f>IFERROR(VLOOKUP(B150,Sheet2!A:D,3,FALSE),0)</f>
        <v>7.9</v>
      </c>
      <c r="D150" s="14">
        <f>IFERROR(VLOOKUP(B150,Sheet2!A:E,5,FALSE),0)</f>
        <v>4.74</v>
      </c>
      <c r="E150" s="73">
        <v>0</v>
      </c>
      <c r="F150" s="84">
        <f t="shared" si="27"/>
        <v>0</v>
      </c>
      <c r="G150">
        <f>IFERROR(VLOOKUP(B150,Sheet2!A:D,4,FALSE),0)</f>
        <v>0.15</v>
      </c>
      <c r="H150">
        <f t="shared" si="28"/>
        <v>0</v>
      </c>
      <c r="I150" s="11">
        <f t="shared" si="26"/>
        <v>0</v>
      </c>
      <c r="K150" s="16" t="str">
        <f>IFERROR(VLOOKUP(B150,Sheet2!A:D,2,FALSE),0)</f>
        <v>1/2" x 3/4" NPT Hex Nipple (28-225)</v>
      </c>
    </row>
    <row r="151" spans="2:11" x14ac:dyDescent="0.25">
      <c r="B151" s="15">
        <v>50619</v>
      </c>
      <c r="C151" s="14">
        <f>IFERROR(VLOOKUP(B151,Sheet2!A:D,3,FALSE),0)</f>
        <v>11.58</v>
      </c>
      <c r="D151" s="14">
        <f>IFERROR(VLOOKUP(B151,Sheet2!A:E,5,FALSE),0)</f>
        <v>6.95</v>
      </c>
      <c r="E151" s="73">
        <v>0</v>
      </c>
      <c r="F151" s="84">
        <f t="shared" si="27"/>
        <v>0</v>
      </c>
      <c r="G151">
        <f>IFERROR(VLOOKUP(B151,Sheet2!A:D,4,FALSE),0)</f>
        <v>0.25</v>
      </c>
      <c r="H151">
        <f t="shared" si="28"/>
        <v>0</v>
      </c>
      <c r="I151" s="11">
        <f t="shared" si="26"/>
        <v>0</v>
      </c>
      <c r="K151" s="16" t="str">
        <f>IFERROR(VLOOKUP(B151,Sheet2!A:D,2,FALSE),0)</f>
        <v>3/4" x 1" NPT Hex Nipple</v>
      </c>
    </row>
    <row r="152" spans="2:11" x14ac:dyDescent="0.25">
      <c r="B152" s="15">
        <v>50612</v>
      </c>
      <c r="C152" s="14">
        <f>IFERROR(VLOOKUP(B152,Sheet2!A:D,3,FALSE),0)</f>
        <v>5.3</v>
      </c>
      <c r="D152" s="14">
        <f>IFERROR(VLOOKUP(B152,Sheet2!A:E,5,FALSE),0)</f>
        <v>3.18</v>
      </c>
      <c r="E152" s="73">
        <v>0</v>
      </c>
      <c r="F152" s="84">
        <f t="shared" si="27"/>
        <v>0</v>
      </c>
      <c r="G152">
        <f>IFERROR(VLOOKUP(B152,Sheet2!A:D,4,FALSE),0)</f>
        <v>0.09</v>
      </c>
      <c r="H152">
        <f t="shared" si="28"/>
        <v>0</v>
      </c>
      <c r="I152" s="11">
        <f t="shared" si="26"/>
        <v>0</v>
      </c>
      <c r="K152" s="16" t="str">
        <f>IFERROR(VLOOKUP(B152,Sheet2!A:D,2,FALSE),0)</f>
        <v>1/4" STREET ELBOW, 90 DEGREE (28-157)</v>
      </c>
    </row>
    <row r="153" spans="2:11" x14ac:dyDescent="0.25">
      <c r="B153" s="15">
        <v>50613</v>
      </c>
      <c r="C153" s="14">
        <f>IFERROR(VLOOKUP(B153,Sheet2!A:D,3,FALSE),0)</f>
        <v>7.19</v>
      </c>
      <c r="D153" s="14">
        <f>IFERROR(VLOOKUP(B153,Sheet2!A:E,5,FALSE),0)</f>
        <v>4.3099999999999996</v>
      </c>
      <c r="E153" s="73">
        <v>0</v>
      </c>
      <c r="F153" s="84">
        <f t="shared" si="27"/>
        <v>0</v>
      </c>
      <c r="G153">
        <f>IFERROR(VLOOKUP(B153,Sheet2!A:D,4,FALSE),0)</f>
        <v>0.16</v>
      </c>
      <c r="H153">
        <f t="shared" si="28"/>
        <v>0</v>
      </c>
      <c r="I153" s="11">
        <f t="shared" si="26"/>
        <v>0</v>
      </c>
      <c r="K153" s="16" t="str">
        <f>IFERROR(VLOOKUP(B153,Sheet2!A:D,2,FALSE),0)</f>
        <v>3/8" NPT Brass Street Elbow (28-158)</v>
      </c>
    </row>
    <row r="154" spans="2:11" x14ac:dyDescent="0.25">
      <c r="B154" s="15">
        <v>50614</v>
      </c>
      <c r="C154" s="14">
        <f>IFERROR(VLOOKUP(B154,Sheet2!A:D,3,FALSE),0)</f>
        <v>10.34</v>
      </c>
      <c r="D154" s="14">
        <f>IFERROR(VLOOKUP(B154,Sheet2!A:E,5,FALSE),0)</f>
        <v>6.2</v>
      </c>
      <c r="E154" s="73">
        <v>0</v>
      </c>
      <c r="F154" s="84">
        <f t="shared" si="27"/>
        <v>0</v>
      </c>
      <c r="G154">
        <f>IFERROR(VLOOKUP(B154,Sheet2!A:D,4,FALSE),0)</f>
        <v>0.2</v>
      </c>
      <c r="H154">
        <f t="shared" si="28"/>
        <v>0</v>
      </c>
      <c r="I154" s="11">
        <f t="shared" si="26"/>
        <v>0</v>
      </c>
      <c r="K154" s="16" t="str">
        <f>IFERROR(VLOOKUP(B154,Sheet2!A:D,2,FALSE),0)</f>
        <v>1/2" NPT STREET ELBOW 90 DEGREE (28-168)</v>
      </c>
    </row>
    <row r="155" spans="2:11" ht="15.75" thickBot="1" x14ac:dyDescent="0.3">
      <c r="B155" s="15">
        <v>50622</v>
      </c>
      <c r="C155" s="14">
        <f>IFERROR(VLOOKUP(B155,Sheet2!A:D,3,FALSE),0)</f>
        <v>16.399999999999999</v>
      </c>
      <c r="D155" s="14">
        <f>IFERROR(VLOOKUP(B155,Sheet2!A:E,5,FALSE),0)</f>
        <v>9.84</v>
      </c>
      <c r="E155" s="73">
        <v>0</v>
      </c>
      <c r="F155" s="84">
        <f t="shared" si="27"/>
        <v>0</v>
      </c>
      <c r="G155">
        <f>IFERROR(VLOOKUP(B155,Sheet2!A:D,4,FALSE),0)</f>
        <v>0.25</v>
      </c>
      <c r="H155">
        <f t="shared" si="28"/>
        <v>0</v>
      </c>
      <c r="I155" s="11">
        <f t="shared" si="26"/>
        <v>0</v>
      </c>
      <c r="K155" s="90" t="str">
        <f>IFERROR(VLOOKUP(B155,Sheet2!A:D,2,FALSE),0)</f>
        <v>3/4" NPT STREET ELBOW 90 DEGREE (28-169)</v>
      </c>
    </row>
    <row r="156" spans="2:11" ht="15.75" thickBot="1" x14ac:dyDescent="0.3">
      <c r="B156" s="25"/>
      <c r="C156" s="88"/>
      <c r="D156" s="88"/>
      <c r="E156" s="72"/>
      <c r="F156" s="84"/>
      <c r="I156" s="11">
        <f t="shared" si="26"/>
        <v>0</v>
      </c>
      <c r="K156" s="27" t="s">
        <v>89</v>
      </c>
    </row>
    <row r="157" spans="2:11" x14ac:dyDescent="0.25">
      <c r="B157" s="12">
        <v>50910</v>
      </c>
      <c r="C157" s="14">
        <f>IFERROR(VLOOKUP(B157,Sheet2!A:D,3,FALSE),0)</f>
        <v>6.76</v>
      </c>
      <c r="D157" s="14">
        <f>IFERROR(VLOOKUP(B157,Sheet2!A:E,5,FALSE),0)</f>
        <v>4.05</v>
      </c>
      <c r="E157" s="73">
        <v>0</v>
      </c>
      <c r="F157" s="84">
        <f t="shared" ref="F157:F161" si="29">D157*E157</f>
        <v>0</v>
      </c>
      <c r="G157">
        <f>IFERROR(VLOOKUP(B157,Sheet2!A:D,4,FALSE),0)</f>
        <v>0.17</v>
      </c>
      <c r="H157">
        <f t="shared" ref="H157:H161" si="30">G157*E157</f>
        <v>0</v>
      </c>
      <c r="I157" s="11">
        <f t="shared" si="26"/>
        <v>0</v>
      </c>
      <c r="K157" s="28" t="str">
        <f>IFERROR(VLOOKUP(B157,Sheet2!A:D,2,FALSE),0)</f>
        <v>1/4" NPT Brass Tee (28-025)</v>
      </c>
    </row>
    <row r="158" spans="2:11" x14ac:dyDescent="0.25">
      <c r="B158" s="12">
        <v>50911</v>
      </c>
      <c r="C158" s="14">
        <f>IFERROR(VLOOKUP(B158,Sheet2!A:D,3,FALSE),0)</f>
        <v>10.78</v>
      </c>
      <c r="D158" s="14">
        <f>IFERROR(VLOOKUP(B158,Sheet2!A:E,5,FALSE),0)</f>
        <v>6.47</v>
      </c>
      <c r="E158" s="73">
        <v>0</v>
      </c>
      <c r="F158" s="84">
        <f t="shared" si="29"/>
        <v>0</v>
      </c>
      <c r="G158">
        <f>IFERROR(VLOOKUP(B158,Sheet2!A:D,4,FALSE),0)</f>
        <v>0.22</v>
      </c>
      <c r="H158">
        <f t="shared" si="30"/>
        <v>0</v>
      </c>
      <c r="I158" s="11">
        <f t="shared" si="26"/>
        <v>0</v>
      </c>
      <c r="K158" s="13" t="str">
        <f>IFERROR(VLOOKUP(B158,Sheet2!A:D,2,FALSE),0)</f>
        <v>3/8" NPT Brass Tee (28-026)</v>
      </c>
    </row>
    <row r="159" spans="2:11" x14ac:dyDescent="0.25">
      <c r="B159" s="12">
        <v>50912</v>
      </c>
      <c r="C159" s="14">
        <f>IFERROR(VLOOKUP(B159,Sheet2!A:D,3,FALSE),0)</f>
        <v>14.52</v>
      </c>
      <c r="D159" s="14">
        <f>IFERROR(VLOOKUP(B159,Sheet2!A:E,5,FALSE),0)</f>
        <v>8.7100000000000009</v>
      </c>
      <c r="E159" s="73">
        <v>0</v>
      </c>
      <c r="F159" s="84">
        <f t="shared" si="29"/>
        <v>0</v>
      </c>
      <c r="G159">
        <f>IFERROR(VLOOKUP(B159,Sheet2!A:D,4,FALSE),0)</f>
        <v>0.43</v>
      </c>
      <c r="H159">
        <f t="shared" si="30"/>
        <v>0</v>
      </c>
      <c r="I159" s="11">
        <f t="shared" si="26"/>
        <v>0</v>
      </c>
      <c r="K159" s="13" t="str">
        <f>IFERROR(VLOOKUP(B159,Sheet2!A:D,2,FALSE),0)</f>
        <v>1/2" NPT BRONZE/BRASS TEE (44253LF)</v>
      </c>
    </row>
    <row r="160" spans="2:11" x14ac:dyDescent="0.25">
      <c r="B160" s="12">
        <v>50913</v>
      </c>
      <c r="C160" s="14">
        <f>IFERROR(VLOOKUP(B160,Sheet2!A:D,3,FALSE),0)</f>
        <v>19.11</v>
      </c>
      <c r="D160" s="14">
        <f>IFERROR(VLOOKUP(B160,Sheet2!A:E,5,FALSE),0)</f>
        <v>11.47</v>
      </c>
      <c r="E160" s="73">
        <v>0</v>
      </c>
      <c r="F160" s="84">
        <f t="shared" si="29"/>
        <v>0</v>
      </c>
      <c r="G160">
        <f>IFERROR(VLOOKUP(B160,Sheet2!A:D,4,FALSE),0)</f>
        <v>0.53100000000000003</v>
      </c>
      <c r="H160">
        <f t="shared" si="30"/>
        <v>0</v>
      </c>
      <c r="I160" s="11">
        <f t="shared" si="26"/>
        <v>0</v>
      </c>
      <c r="K160" s="13" t="str">
        <f>IFERROR(VLOOKUP(B160,Sheet2!A:D,2,FALSE),0)</f>
        <v>3/4" NPT Tee BRONZE  (44254LF)</v>
      </c>
    </row>
    <row r="161" spans="2:11" ht="15.75" thickBot="1" x14ac:dyDescent="0.3">
      <c r="B161" s="17">
        <v>50914</v>
      </c>
      <c r="C161" s="19">
        <f>IFERROR(VLOOKUP(B161,Sheet2!A:D,3,FALSE),0)</f>
        <v>33.89</v>
      </c>
      <c r="D161" s="19">
        <f>IFERROR(VLOOKUP(B161,Sheet2!A:E,5,FALSE),0)</f>
        <v>20.34</v>
      </c>
      <c r="E161" s="87">
        <v>0</v>
      </c>
      <c r="F161" s="85">
        <f t="shared" si="29"/>
        <v>0</v>
      </c>
      <c r="G161">
        <f>IFERROR(VLOOKUP(B161,Sheet2!A:D,4,FALSE),0)</f>
        <v>0.88800000000000001</v>
      </c>
      <c r="H161">
        <f t="shared" si="30"/>
        <v>0</v>
      </c>
      <c r="I161" s="11">
        <f t="shared" si="26"/>
        <v>0</v>
      </c>
      <c r="K161" s="18" t="str">
        <f>IFERROR(VLOOKUP(B161,Sheet2!A:D,2,FALSE),0)</f>
        <v>1" NPT Tee BRONZE  (44255LF)</v>
      </c>
    </row>
    <row r="162" spans="2:11" ht="16.5" thickBot="1" x14ac:dyDescent="0.3">
      <c r="B162" s="1"/>
      <c r="C162" s="3"/>
      <c r="D162" s="3"/>
      <c r="E162" s="4"/>
      <c r="F162" s="54"/>
      <c r="I162" s="11">
        <f t="shared" si="26"/>
        <v>0</v>
      </c>
      <c r="K162" s="7" t="s">
        <v>90</v>
      </c>
    </row>
    <row r="163" spans="2:11" ht="15.75" thickBot="1" x14ac:dyDescent="0.3">
      <c r="B163" s="32"/>
      <c r="C163" s="33"/>
      <c r="D163" s="33"/>
      <c r="E163" s="34"/>
      <c r="F163" s="54"/>
      <c r="I163" s="11">
        <f t="shared" si="26"/>
        <v>0</v>
      </c>
      <c r="K163" s="91" t="s">
        <v>91</v>
      </c>
    </row>
    <row r="164" spans="2:11" x14ac:dyDescent="0.25">
      <c r="B164" s="75">
        <v>50120</v>
      </c>
      <c r="C164" s="76">
        <f>IFERROR(VLOOKUP(B164,Sheet2!A:D,3,FALSE),0)</f>
        <v>6.32</v>
      </c>
      <c r="D164" s="76">
        <f>IFERROR(VLOOKUP(B164,Sheet2!A:E,5,FALSE),0)</f>
        <v>3.79</v>
      </c>
      <c r="E164" s="118">
        <v>0</v>
      </c>
      <c r="F164" s="83">
        <f t="shared" ref="F164:F170" si="31">D164*E164</f>
        <v>0</v>
      </c>
      <c r="G164">
        <f>IFERROR(VLOOKUP(B164,Sheet2!A:D,4,FALSE),0)</f>
        <v>0.19</v>
      </c>
      <c r="H164">
        <f t="shared" ref="H164:H170" si="32">G164*E164</f>
        <v>0</v>
      </c>
      <c r="I164" s="11">
        <f t="shared" si="26"/>
        <v>0</v>
      </c>
      <c r="K164" s="92" t="str">
        <f>IFERROR(VLOOKUP(B164,Sheet2!A:D,2,FALSE),0)</f>
        <v>DRAIN VALVE 3/8" MNPT X 3/8" FNPT</v>
      </c>
    </row>
    <row r="165" spans="2:11" x14ac:dyDescent="0.25">
      <c r="B165" s="37" t="s">
        <v>92</v>
      </c>
      <c r="C165" s="14">
        <f>IFERROR(VLOOKUP(B165,Sheet2!A:D,3,FALSE),0)</f>
        <v>10.8</v>
      </c>
      <c r="D165" s="14">
        <f>IFERROR(VLOOKUP(B165,Sheet2!A:E,5,FALSE),0)</f>
        <v>5.9</v>
      </c>
      <c r="E165" s="73">
        <v>0</v>
      </c>
      <c r="F165" s="84">
        <f t="shared" si="31"/>
        <v>0</v>
      </c>
      <c r="G165">
        <f>IFERROR(VLOOKUP(B165,Sheet2!A:D,4,FALSE),0)</f>
        <v>0.43099999999999999</v>
      </c>
      <c r="H165">
        <f t="shared" si="32"/>
        <v>0</v>
      </c>
      <c r="I165" s="11">
        <f t="shared" si="26"/>
        <v>0</v>
      </c>
      <c r="K165" s="38" t="str">
        <f>IFERROR(VLOOKUP(B165,Sheet2!A:D,2,FALSE),0)</f>
        <v>1/2" NPT BALL VALVE, BRASS, FEMALE X FEMALE</v>
      </c>
    </row>
    <row r="166" spans="2:11" x14ac:dyDescent="0.25">
      <c r="B166" s="37" t="s">
        <v>93</v>
      </c>
      <c r="C166" s="14">
        <f>IFERROR(VLOOKUP(B166,Sheet2!A:D,3,FALSE),0)</f>
        <v>14.01</v>
      </c>
      <c r="D166" s="14">
        <f>IFERROR(VLOOKUP(B166,Sheet2!A:E,5,FALSE),0)</f>
        <v>8.41</v>
      </c>
      <c r="E166" s="73">
        <v>0</v>
      </c>
      <c r="F166" s="84">
        <f t="shared" si="31"/>
        <v>0</v>
      </c>
      <c r="G166">
        <f>IFERROR(VLOOKUP(B166,Sheet2!A:D,4,FALSE),0)</f>
        <v>0.79</v>
      </c>
      <c r="H166">
        <f t="shared" si="32"/>
        <v>0</v>
      </c>
      <c r="I166" s="11">
        <f t="shared" si="26"/>
        <v>0</v>
      </c>
      <c r="K166" s="38" t="str">
        <f>IFERROR(VLOOKUP(B166,Sheet2!A:D,2,FALSE),0)</f>
        <v>3/4" NPT BALL VALVE, BRASS, FEMALE X FEMALE</v>
      </c>
    </row>
    <row r="167" spans="2:11" x14ac:dyDescent="0.25">
      <c r="B167" s="37" t="s">
        <v>94</v>
      </c>
      <c r="C167" s="14">
        <f>IFERROR(VLOOKUP(B167,Sheet2!A:D,3,FALSE),0)</f>
        <v>19.93</v>
      </c>
      <c r="D167" s="14">
        <f>IFERROR(VLOOKUP(B167,Sheet2!A:E,5,FALSE),0)</f>
        <v>11.97</v>
      </c>
      <c r="E167" s="73">
        <v>0</v>
      </c>
      <c r="F167" s="84">
        <f t="shared" si="31"/>
        <v>0</v>
      </c>
      <c r="G167">
        <f>IFERROR(VLOOKUP(B167,Sheet2!A:D,4,FALSE),0)</f>
        <v>1.1000000000000001</v>
      </c>
      <c r="H167">
        <f t="shared" si="32"/>
        <v>0</v>
      </c>
      <c r="I167" s="11">
        <f t="shared" si="26"/>
        <v>0</v>
      </c>
      <c r="K167" s="38" t="str">
        <f>IFERROR(VLOOKUP(B167,Sheet2!A:D,2,FALSE),0)</f>
        <v>1" NPT BALL VALVE, BRASS, FEMALE X FEMALE</v>
      </c>
    </row>
    <row r="168" spans="2:11" x14ac:dyDescent="0.25">
      <c r="B168" s="37" t="s">
        <v>95</v>
      </c>
      <c r="C168" s="14">
        <f>IFERROR(VLOOKUP(B168,Sheet2!A:D,3,FALSE),0)</f>
        <v>42.05</v>
      </c>
      <c r="D168" s="14">
        <f>IFERROR(VLOOKUP(B168,Sheet2!A:E,5,FALSE),0)</f>
        <v>25.23</v>
      </c>
      <c r="E168" s="73">
        <v>0</v>
      </c>
      <c r="F168" s="84">
        <f t="shared" si="31"/>
        <v>0</v>
      </c>
      <c r="G168">
        <f>IFERROR(VLOOKUP(B168,Sheet2!A:D,4,FALSE),0)</f>
        <v>2.39</v>
      </c>
      <c r="H168">
        <f t="shared" si="32"/>
        <v>0</v>
      </c>
      <c r="I168" s="11">
        <f t="shared" si="26"/>
        <v>0</v>
      </c>
      <c r="K168" s="38" t="str">
        <f>IFERROR(VLOOKUP(B168,Sheet2!A:D,2,FALSE),0)</f>
        <v>1-1/2" NPT BALL VALVE, BRASS, FEMALE X FEMALE</v>
      </c>
    </row>
    <row r="169" spans="2:11" x14ac:dyDescent="0.25">
      <c r="B169" s="37" t="s">
        <v>96</v>
      </c>
      <c r="C169" s="14">
        <f>IFERROR(VLOOKUP(B169,Sheet2!A:D,3,FALSE),0)</f>
        <v>61.1</v>
      </c>
      <c r="D169" s="14">
        <f>IFERROR(VLOOKUP(B169,Sheet2!A:E,5,FALSE),0)</f>
        <v>36.65</v>
      </c>
      <c r="E169" s="73">
        <v>0</v>
      </c>
      <c r="F169" s="84">
        <f t="shared" si="31"/>
        <v>0</v>
      </c>
      <c r="G169">
        <f>IFERROR(VLOOKUP(B169,Sheet2!A:D,4,FALSE),0)</f>
        <v>3.44</v>
      </c>
      <c r="H169">
        <f t="shared" si="32"/>
        <v>0</v>
      </c>
      <c r="I169" s="11">
        <f t="shared" si="26"/>
        <v>0</v>
      </c>
      <c r="K169" s="38" t="str">
        <f>IFERROR(VLOOKUP(B169,Sheet2!A:D,2,FALSE),0)</f>
        <v>2" NPT BALL VALVE, BRASS, FEMALE X FEMALE  600WOG</v>
      </c>
    </row>
    <row r="170" spans="2:11" ht="15.75" thickBot="1" x14ac:dyDescent="0.3">
      <c r="B170" s="44" t="s">
        <v>97</v>
      </c>
      <c r="C170" s="19">
        <f>IFERROR(VLOOKUP(B170,Sheet2!A:D,3,FALSE),0)</f>
        <v>218.26</v>
      </c>
      <c r="D170" s="19">
        <f>IFERROR(VLOOKUP(B170,Sheet2!A:E,5,FALSE),0)</f>
        <v>130.97</v>
      </c>
      <c r="E170" s="87">
        <v>0</v>
      </c>
      <c r="F170" s="85">
        <f t="shared" si="31"/>
        <v>0</v>
      </c>
      <c r="G170">
        <f>IFERROR(VLOOKUP(B170,Sheet2!A:D,4,FALSE),0)</f>
        <v>10.5</v>
      </c>
      <c r="H170">
        <f t="shared" si="32"/>
        <v>0</v>
      </c>
      <c r="I170" s="11">
        <f t="shared" si="26"/>
        <v>0</v>
      </c>
      <c r="K170" s="45" t="str">
        <f>IFERROR(VLOOKUP(B170,Sheet2!A:D,2,FALSE),0)</f>
        <v>3" NPT BALL VALVE, BRASS, FEMALE X FEMALE  400WOG</v>
      </c>
    </row>
    <row r="171" spans="2:11" ht="15.75" thickBot="1" x14ac:dyDescent="0.3">
      <c r="B171" s="74"/>
      <c r="C171" s="40"/>
      <c r="D171" s="40"/>
      <c r="E171" s="4"/>
      <c r="F171" s="54"/>
      <c r="I171" s="95">
        <f t="shared" si="26"/>
        <v>0</v>
      </c>
      <c r="K171" s="77" t="s">
        <v>98</v>
      </c>
    </row>
    <row r="172" spans="2:11" x14ac:dyDescent="0.25">
      <c r="B172" s="41" t="s">
        <v>99</v>
      </c>
      <c r="C172" s="10">
        <f>IFERROR(VLOOKUP(B172,Sheet2!A:D,3,FALSE),0)</f>
        <v>10.8</v>
      </c>
      <c r="D172" s="10">
        <f>IFERROR(VLOOKUP(B172,Sheet2!A:E,5,FALSE),0)</f>
        <v>6.48</v>
      </c>
      <c r="E172" s="86">
        <v>0</v>
      </c>
      <c r="F172" s="83">
        <f t="shared" ref="F172:F174" si="33">D172*E172</f>
        <v>0</v>
      </c>
      <c r="G172">
        <f>IFERROR(VLOOKUP(B172,Sheet2!A:D,4,FALSE),0)</f>
        <v>0.47</v>
      </c>
      <c r="H172">
        <f t="shared" ref="H172:H174" si="34">G172*E172</f>
        <v>0</v>
      </c>
      <c r="I172" s="11">
        <f t="shared" si="26"/>
        <v>0</v>
      </c>
      <c r="K172" s="42" t="str">
        <f>IFERROR(VLOOKUP(B172,Sheet2!A:D,2,FALSE),0)</f>
        <v>1/2" NPT BALL VALVE, BRASS, MALE X FEMALE</v>
      </c>
    </row>
    <row r="173" spans="2:11" x14ac:dyDescent="0.25">
      <c r="B173" s="37" t="s">
        <v>100</v>
      </c>
      <c r="C173" s="14">
        <f>IFERROR(VLOOKUP(B173,Sheet2!A:D,3,FALSE),0)</f>
        <v>13.21</v>
      </c>
      <c r="D173" s="14">
        <f>IFERROR(VLOOKUP(B173,Sheet2!A:E,5,FALSE),0)</f>
        <v>7.93</v>
      </c>
      <c r="E173" s="73">
        <v>0</v>
      </c>
      <c r="F173" s="84">
        <f t="shared" si="33"/>
        <v>0</v>
      </c>
      <c r="G173">
        <f>IFERROR(VLOOKUP(B173,Sheet2!A:D,4,FALSE),0)</f>
        <v>0.72</v>
      </c>
      <c r="H173">
        <f t="shared" si="34"/>
        <v>0</v>
      </c>
      <c r="I173" s="11">
        <f t="shared" si="26"/>
        <v>0</v>
      </c>
      <c r="K173" s="38" t="str">
        <f>IFERROR(VLOOKUP(B173,Sheet2!A:D,2,FALSE),0)</f>
        <v>3/4" NPT BALL VALVE, BRASS, MALE X FEMALE</v>
      </c>
    </row>
    <row r="174" spans="2:11" ht="15.75" thickBot="1" x14ac:dyDescent="0.3">
      <c r="B174" s="44" t="s">
        <v>101</v>
      </c>
      <c r="C174" s="19">
        <f>IFERROR(VLOOKUP(B174,Sheet2!A:D,3,FALSE),0)</f>
        <v>18.3</v>
      </c>
      <c r="D174" s="19">
        <f>IFERROR(VLOOKUP(B174,Sheet2!A:E,5,FALSE),0)</f>
        <v>11.53</v>
      </c>
      <c r="E174" s="87">
        <v>0</v>
      </c>
      <c r="F174" s="85">
        <f t="shared" si="33"/>
        <v>0</v>
      </c>
      <c r="G174">
        <f>IFERROR(VLOOKUP(B174,Sheet2!A:D,4,FALSE),0)</f>
        <v>1.1060000000000001</v>
      </c>
      <c r="H174">
        <f t="shared" si="34"/>
        <v>0</v>
      </c>
      <c r="I174" s="11">
        <f t="shared" si="26"/>
        <v>0</v>
      </c>
      <c r="K174" s="45" t="str">
        <f>IFERROR(VLOOKUP(B174,Sheet2!A:D,2,FALSE),0)</f>
        <v>1" NPT BALL VALVE, BRASS, MALE X FEMALE</v>
      </c>
    </row>
    <row r="175" spans="2:11" ht="16.5" thickBot="1" x14ac:dyDescent="0.3">
      <c r="B175" s="1"/>
      <c r="C175" s="3"/>
      <c r="D175" s="3"/>
      <c r="E175" s="4"/>
      <c r="F175" s="54"/>
      <c r="I175" s="11">
        <f t="shared" si="26"/>
        <v>0</v>
      </c>
      <c r="K175" s="7" t="s">
        <v>102</v>
      </c>
    </row>
    <row r="176" spans="2:11" x14ac:dyDescent="0.25">
      <c r="B176" s="1"/>
      <c r="C176" s="3"/>
      <c r="D176" s="3"/>
      <c r="E176" s="4"/>
      <c r="F176" s="54"/>
      <c r="I176" s="11">
        <f t="shared" si="26"/>
        <v>0</v>
      </c>
      <c r="K176" s="46" t="s">
        <v>103</v>
      </c>
    </row>
    <row r="177" spans="2:11" ht="15.75" thickBot="1" x14ac:dyDescent="0.3">
      <c r="B177" s="32"/>
      <c r="C177" s="33"/>
      <c r="D177" s="33"/>
      <c r="E177" s="34"/>
      <c r="F177" s="54"/>
      <c r="I177" s="11">
        <f t="shared" si="26"/>
        <v>0</v>
      </c>
      <c r="K177" s="47" t="s">
        <v>104</v>
      </c>
    </row>
    <row r="178" spans="2:11" x14ac:dyDescent="0.25">
      <c r="B178" s="35" t="s">
        <v>105</v>
      </c>
      <c r="C178" s="10">
        <f>IFERROR(VLOOKUP(B178,Sheet2!A:D,3,FALSE),0)</f>
        <v>32.43</v>
      </c>
      <c r="D178" s="10">
        <f>IFERROR(VLOOKUP(B178,Sheet2!A:E,5,FALSE),0)</f>
        <v>19.45</v>
      </c>
      <c r="E178" s="86">
        <v>0</v>
      </c>
      <c r="F178" s="83">
        <f t="shared" ref="F178:F189" si="35">D178*E178</f>
        <v>0</v>
      </c>
      <c r="G178">
        <f>IFERROR(VLOOKUP(B178,Sheet2!A:D,4,FALSE),0)</f>
        <v>0.54</v>
      </c>
      <c r="H178">
        <f t="shared" ref="H178" si="36">G178*E178</f>
        <v>0</v>
      </c>
      <c r="I178" s="11">
        <f t="shared" si="26"/>
        <v>0</v>
      </c>
      <c r="K178" s="36" t="str">
        <f>IFERROR(VLOOKUP(B178,Sheet2!A:D,2,FALSE),0)</f>
        <v>Jumper Hose Rubber  1/2" npt Male x Fem x 2 FT</v>
      </c>
    </row>
    <row r="179" spans="2:11" x14ac:dyDescent="0.25">
      <c r="B179" s="37" t="s">
        <v>106</v>
      </c>
      <c r="C179" s="14">
        <f>IFERROR(VLOOKUP(B179,Sheet2!A:D,3,FALSE),0)</f>
        <v>34.840000000000003</v>
      </c>
      <c r="D179" s="14">
        <f>IFERROR(VLOOKUP(B179,Sheet2!A:E,5,FALSE),0)</f>
        <v>20.91</v>
      </c>
      <c r="E179" s="73">
        <v>0</v>
      </c>
      <c r="F179" s="84">
        <f t="shared" si="35"/>
        <v>0</v>
      </c>
      <c r="G179">
        <f>IFERROR(VLOOKUP(B179,Sheet2!A:D,4,FALSE),0)</f>
        <v>0.69</v>
      </c>
      <c r="H179">
        <f t="shared" ref="H179:H189" si="37">G179*E179</f>
        <v>0</v>
      </c>
      <c r="I179" s="11">
        <f t="shared" si="26"/>
        <v>0</v>
      </c>
      <c r="K179" s="38" t="str">
        <f>IFERROR(VLOOKUP(B179,Sheet2!A:D,2,FALSE),0)</f>
        <v>Jumper Hose Rubber  1/2" npt Male x Fem x 3 FT</v>
      </c>
    </row>
    <row r="180" spans="2:11" x14ac:dyDescent="0.25">
      <c r="B180" s="37" t="s">
        <v>107</v>
      </c>
      <c r="C180" s="14">
        <f>IFERROR(VLOOKUP(B180,Sheet2!A:D,3,FALSE),0)</f>
        <v>38.44</v>
      </c>
      <c r="D180" s="14">
        <f>IFERROR(VLOOKUP(B180,Sheet2!A:E,5,FALSE),0)</f>
        <v>23.07</v>
      </c>
      <c r="E180" s="73">
        <v>0</v>
      </c>
      <c r="F180" s="84">
        <f t="shared" si="35"/>
        <v>0</v>
      </c>
      <c r="G180">
        <f>IFERROR(VLOOKUP(B180,Sheet2!A:D,4,FALSE),0)</f>
        <v>0.88</v>
      </c>
      <c r="H180">
        <f t="shared" si="37"/>
        <v>0</v>
      </c>
      <c r="I180" s="11">
        <f t="shared" si="26"/>
        <v>0</v>
      </c>
      <c r="K180" s="38" t="str">
        <f>IFERROR(VLOOKUP(B180,Sheet2!A:D,2,FALSE),0)</f>
        <v>Jumper Hose Rubber  3/4" npt Male x Fem x 2 FT</v>
      </c>
    </row>
    <row r="181" spans="2:11" x14ac:dyDescent="0.25">
      <c r="B181" s="37" t="s">
        <v>108</v>
      </c>
      <c r="C181" s="14">
        <f>IFERROR(VLOOKUP(B181,Sheet2!A:D,3,FALSE),0)</f>
        <v>48.06</v>
      </c>
      <c r="D181" s="14">
        <f>IFERROR(VLOOKUP(B181,Sheet2!A:E,5,FALSE),0)</f>
        <v>28.83</v>
      </c>
      <c r="E181" s="73">
        <v>0</v>
      </c>
      <c r="F181" s="84">
        <f t="shared" si="35"/>
        <v>0</v>
      </c>
      <c r="G181">
        <f>IFERROR(VLOOKUP(B181,Sheet2!A:D,4,FALSE),0)</f>
        <v>1.22</v>
      </c>
      <c r="H181">
        <f t="shared" si="37"/>
        <v>0</v>
      </c>
      <c r="I181" s="11">
        <f t="shared" si="26"/>
        <v>0</v>
      </c>
      <c r="K181" s="38" t="str">
        <f>IFERROR(VLOOKUP(B181,Sheet2!A:D,2,FALSE),0)</f>
        <v>Jumper Hose Rubber  3/4" npt Male x Fem x 3 FT</v>
      </c>
    </row>
    <row r="182" spans="2:11" x14ac:dyDescent="0.25">
      <c r="B182" s="37" t="s">
        <v>109</v>
      </c>
      <c r="C182" s="14">
        <f>IFERROR(VLOOKUP(B182,Sheet2!A:D,3,FALSE),0)</f>
        <v>51.66</v>
      </c>
      <c r="D182" s="14">
        <f>IFERROR(VLOOKUP(B182,Sheet2!A:E,5,FALSE),0)</f>
        <v>31</v>
      </c>
      <c r="E182" s="73">
        <v>0</v>
      </c>
      <c r="F182" s="84">
        <f t="shared" si="35"/>
        <v>0</v>
      </c>
      <c r="G182">
        <f>IFERROR(VLOOKUP(B182,Sheet2!A:D,4,FALSE),0)</f>
        <v>1.81</v>
      </c>
      <c r="H182">
        <f t="shared" si="37"/>
        <v>0</v>
      </c>
      <c r="I182" s="11">
        <f t="shared" si="26"/>
        <v>0</v>
      </c>
      <c r="K182" s="38" t="str">
        <f>IFERROR(VLOOKUP(B182,Sheet2!A:D,2,FALSE),0)</f>
        <v>Jumper Hose Rubber  3/4" npt Male x Fem x 5 FT</v>
      </c>
    </row>
    <row r="183" spans="2:11" x14ac:dyDescent="0.25">
      <c r="B183" s="37" t="s">
        <v>110</v>
      </c>
      <c r="C183" s="14">
        <f>IFERROR(VLOOKUP(B183,Sheet2!A:D,3,FALSE),0)</f>
        <v>72.09</v>
      </c>
      <c r="D183" s="14">
        <f>IFERROR(VLOOKUP(B183,Sheet2!A:E,5,FALSE),0)</f>
        <v>43.26</v>
      </c>
      <c r="E183" s="73">
        <v>0</v>
      </c>
      <c r="F183" s="84">
        <f t="shared" si="35"/>
        <v>0</v>
      </c>
      <c r="G183">
        <f>IFERROR(VLOOKUP(B183,Sheet2!A:D,4,FALSE),0)</f>
        <v>1.52</v>
      </c>
      <c r="H183">
        <f t="shared" si="37"/>
        <v>0</v>
      </c>
      <c r="I183" s="11">
        <f t="shared" si="26"/>
        <v>0</v>
      </c>
      <c r="K183" s="38" t="str">
        <f>IFERROR(VLOOKUP(B183,Sheet2!A:D,2,FALSE),0)</f>
        <v>Jumper Hose Rubber  1" npt Male x Fem x 2 FT</v>
      </c>
    </row>
    <row r="184" spans="2:11" x14ac:dyDescent="0.25">
      <c r="B184" s="37" t="s">
        <v>111</v>
      </c>
      <c r="C184" s="14">
        <f>IFERROR(VLOOKUP(B184,Sheet2!A:D,3,FALSE),0)</f>
        <v>79.31</v>
      </c>
      <c r="D184" s="14">
        <f>IFERROR(VLOOKUP(B184,Sheet2!A:E,5,FALSE),0)</f>
        <v>47.59</v>
      </c>
      <c r="E184" s="73">
        <v>0</v>
      </c>
      <c r="F184" s="84">
        <f t="shared" si="35"/>
        <v>0</v>
      </c>
      <c r="G184">
        <f>IFERROR(VLOOKUP(B184,Sheet2!A:D,4,FALSE),0)</f>
        <v>1.96</v>
      </c>
      <c r="H184">
        <f t="shared" si="37"/>
        <v>0</v>
      </c>
      <c r="I184" s="11">
        <f t="shared" si="26"/>
        <v>0</v>
      </c>
      <c r="K184" s="38" t="str">
        <f>IFERROR(VLOOKUP(B184,Sheet2!A:D,2,FALSE),0)</f>
        <v>Jumper Hose Rubber  1" npt Male x Fem x 3 FT</v>
      </c>
    </row>
    <row r="185" spans="2:11" x14ac:dyDescent="0.25">
      <c r="B185" s="37"/>
      <c r="C185" s="48">
        <f>IFERROR(VLOOKUP(B185,Sheet2!A:D,3,FALSE),0)</f>
        <v>0</v>
      </c>
      <c r="D185" s="48">
        <f>IFERROR(VLOOKUP(B185,Sheet2!A:E,5,FALSE),0)</f>
        <v>0</v>
      </c>
      <c r="E185" s="73">
        <v>0</v>
      </c>
      <c r="F185" s="84">
        <f t="shared" si="35"/>
        <v>0</v>
      </c>
      <c r="G185">
        <f>IFERROR(VLOOKUP(B185,Sheet2!A:D,4,FALSE),0)</f>
        <v>0</v>
      </c>
      <c r="H185">
        <f t="shared" si="37"/>
        <v>0</v>
      </c>
      <c r="I185" s="11">
        <f t="shared" si="26"/>
        <v>0</v>
      </c>
      <c r="K185" s="38">
        <f>IFERROR(VLOOKUP(B185,Sheet2!A:D,2,FALSE),0)</f>
        <v>0</v>
      </c>
    </row>
    <row r="186" spans="2:11" x14ac:dyDescent="0.25">
      <c r="B186" s="49" t="s">
        <v>112</v>
      </c>
      <c r="C186" s="14">
        <f>IFERROR(VLOOKUP(B186,Sheet2!A:D,3,FALSE),0)</f>
        <v>127.38</v>
      </c>
      <c r="D186" s="14">
        <f>IFERROR(VLOOKUP(B186,Sheet2!A:E,5,FALSE),0)</f>
        <v>76.430000000000007</v>
      </c>
      <c r="E186" s="73">
        <v>0</v>
      </c>
      <c r="F186" s="84">
        <f t="shared" si="35"/>
        <v>0</v>
      </c>
      <c r="G186">
        <f>IFERROR(VLOOKUP(B186,Sheet2!A:D,4,FALSE),0)</f>
        <v>3.63</v>
      </c>
      <c r="H186">
        <f t="shared" si="37"/>
        <v>0</v>
      </c>
      <c r="I186" s="11">
        <f t="shared" si="26"/>
        <v>0</v>
      </c>
      <c r="K186" s="38" t="str">
        <f>IFERROR(VLOOKUP(B186,Sheet2!A:D,2,FALSE),0)</f>
        <v>Jumper Hose Braided SS   1-1/2 " npt Male x Fem x 18"</v>
      </c>
    </row>
    <row r="187" spans="2:11" x14ac:dyDescent="0.25">
      <c r="B187" s="49" t="s">
        <v>113</v>
      </c>
      <c r="C187" s="14">
        <f>IFERROR(VLOOKUP(B187,Sheet2!A:D,3,FALSE),0)</f>
        <v>180.24</v>
      </c>
      <c r="D187" s="14">
        <f>IFERROR(VLOOKUP(B187,Sheet2!A:E,5,FALSE),0)</f>
        <v>108.15</v>
      </c>
      <c r="E187" s="73">
        <v>0</v>
      </c>
      <c r="F187" s="84">
        <f t="shared" si="35"/>
        <v>0</v>
      </c>
      <c r="G187">
        <f>IFERROR(VLOOKUP(B187,Sheet2!A:D,4,FALSE),0)</f>
        <v>6</v>
      </c>
      <c r="H187">
        <f t="shared" si="37"/>
        <v>0</v>
      </c>
      <c r="I187" s="11">
        <f t="shared" si="26"/>
        <v>0</v>
      </c>
      <c r="K187" s="38" t="str">
        <f>IFERROR(VLOOKUP(B187,Sheet2!A:D,2,FALSE),0)</f>
        <v>Jumper Hose Braided SS   1-1/2 " npt Male x Fem x 36"</v>
      </c>
    </row>
    <row r="188" spans="2:11" x14ac:dyDescent="0.25">
      <c r="B188" s="49" t="s">
        <v>114</v>
      </c>
      <c r="C188" s="14">
        <f>IFERROR(VLOOKUP(B188,Sheet2!A:D,3,FALSE),0)</f>
        <v>216.3</v>
      </c>
      <c r="D188" s="14">
        <f>IFERROR(VLOOKUP(B188,Sheet2!A:E,5,FALSE),0)</f>
        <v>129.78</v>
      </c>
      <c r="E188" s="73">
        <v>0</v>
      </c>
      <c r="F188" s="84">
        <f t="shared" si="35"/>
        <v>0</v>
      </c>
      <c r="G188">
        <f>IFERROR(VLOOKUP(B188,Sheet2!A:D,4,FALSE),0)</f>
        <v>9</v>
      </c>
      <c r="H188">
        <f t="shared" si="37"/>
        <v>0</v>
      </c>
      <c r="I188" s="11">
        <f t="shared" si="26"/>
        <v>0</v>
      </c>
      <c r="K188" s="52" t="str">
        <f>IFERROR(VLOOKUP(B188,Sheet2!A:D,2,FALSE),0)</f>
        <v>Jumper Hose Braided SS    2 " npt Male x Fem x 36"</v>
      </c>
    </row>
    <row r="189" spans="2:11" ht="15.75" thickBot="1" x14ac:dyDescent="0.3">
      <c r="B189" s="49" t="s">
        <v>115</v>
      </c>
      <c r="C189" s="14">
        <f>IFERROR(VLOOKUP(B189,Sheet2!A:D,3,FALSE),0)</f>
        <v>420.59</v>
      </c>
      <c r="D189" s="14">
        <f>IFERROR(VLOOKUP(B189,Sheet2!A:E,5,FALSE),0)</f>
        <v>252.36</v>
      </c>
      <c r="E189" s="73">
        <v>0</v>
      </c>
      <c r="F189" s="84">
        <f t="shared" si="35"/>
        <v>0</v>
      </c>
      <c r="G189">
        <f>IFERROR(VLOOKUP(B189,Sheet2!A:D,4,FALSE),0)</f>
        <v>20</v>
      </c>
      <c r="H189">
        <f t="shared" si="37"/>
        <v>0</v>
      </c>
      <c r="I189" s="11">
        <f t="shared" si="26"/>
        <v>0</v>
      </c>
      <c r="K189" s="50" t="str">
        <f>IFERROR(VLOOKUP(B189,Sheet2!A:D,2,FALSE),0)</f>
        <v>Jumper Hose Braided SS   3" npt Male x Fem x 36"</v>
      </c>
    </row>
    <row r="190" spans="2:11" ht="15.75" thickBot="1" x14ac:dyDescent="0.3">
      <c r="B190" s="43"/>
      <c r="C190" s="93"/>
      <c r="D190" s="93"/>
      <c r="E190" s="72"/>
      <c r="F190" s="84"/>
      <c r="I190" s="11">
        <f t="shared" si="26"/>
        <v>0</v>
      </c>
      <c r="K190" s="51" t="s">
        <v>116</v>
      </c>
    </row>
    <row r="191" spans="2:11" x14ac:dyDescent="0.25">
      <c r="B191" s="49" t="s">
        <v>117</v>
      </c>
      <c r="C191" s="14">
        <f>IFERROR(VLOOKUP(B191,Sheet2!A:D,3,FALSE),0)</f>
        <v>240.33</v>
      </c>
      <c r="D191" s="14">
        <f>IFERROR(VLOOKUP(B191,Sheet2!A:E,5,FALSE),0)</f>
        <v>144.19</v>
      </c>
      <c r="E191" s="73">
        <v>0</v>
      </c>
      <c r="F191" s="84">
        <f t="shared" ref="F191:F201" si="38">D191*E191</f>
        <v>0</v>
      </c>
      <c r="G191">
        <f>IFERROR(VLOOKUP(B191,Sheet2!A:D,4,FALSE),0)</f>
        <v>21</v>
      </c>
      <c r="H191">
        <f t="shared" ref="H191:H201" si="39">G191*E191</f>
        <v>0</v>
      </c>
      <c r="I191" s="11">
        <f t="shared" si="26"/>
        <v>0</v>
      </c>
      <c r="K191" s="94" t="str">
        <f>IFERROR(VLOOKUP(B191,Sheet2!A:D,2,FALSE),0)</f>
        <v>3/8" Push on Hose, 160' Roll</v>
      </c>
    </row>
    <row r="192" spans="2:11" x14ac:dyDescent="0.25">
      <c r="B192" s="37" t="s">
        <v>118</v>
      </c>
      <c r="C192" s="14">
        <f>IFERROR(VLOOKUP(B192,Sheet2!A:D,3,FALSE),0)</f>
        <v>2.2799999999999998</v>
      </c>
      <c r="D192" s="14">
        <f>IFERROR(VLOOKUP(B192,Sheet2!A:E,5,FALSE),0)</f>
        <v>1.37</v>
      </c>
      <c r="E192" s="73">
        <v>0</v>
      </c>
      <c r="F192" s="84">
        <f t="shared" si="38"/>
        <v>0</v>
      </c>
      <c r="G192">
        <f>IFERROR(VLOOKUP(B192,Sheet2!A:D,4,FALSE),0)</f>
        <v>0.12</v>
      </c>
      <c r="H192">
        <f t="shared" si="39"/>
        <v>0</v>
      </c>
      <c r="I192" s="11">
        <f t="shared" si="26"/>
        <v>0</v>
      </c>
      <c r="K192" s="38" t="str">
        <f>IFERROR(VLOOKUP(B192,Sheet2!A:D,2,FALSE),0)</f>
        <v>3/8" Push on Hose, sold by the foot</v>
      </c>
    </row>
    <row r="193" spans="2:11" x14ac:dyDescent="0.25">
      <c r="B193" s="37" t="s">
        <v>119</v>
      </c>
      <c r="C193" s="14">
        <f>IFERROR(VLOOKUP(B193,Sheet2!A:D,3,FALSE),0)</f>
        <v>2.66</v>
      </c>
      <c r="D193" s="14">
        <f>IFERROR(VLOOKUP(B193,Sheet2!A:E,5,FALSE),0)</f>
        <v>1.6</v>
      </c>
      <c r="E193" s="73">
        <v>0</v>
      </c>
      <c r="F193" s="84">
        <f t="shared" si="38"/>
        <v>0</v>
      </c>
      <c r="G193">
        <f>IFERROR(VLOOKUP(B193,Sheet2!A:D,4,FALSE),0)</f>
        <v>0.06</v>
      </c>
      <c r="H193">
        <f t="shared" si="39"/>
        <v>0</v>
      </c>
      <c r="I193" s="95">
        <f t="shared" si="26"/>
        <v>0</v>
      </c>
      <c r="K193" s="38" t="str">
        <f>IFERROR(VLOOKUP(B193,Sheet2!A:D,2,FALSE),0)</f>
        <v>3/8" Push on Hose Fitting x 1/4" Male npt</v>
      </c>
    </row>
    <row r="194" spans="2:11" x14ac:dyDescent="0.25">
      <c r="B194" s="15" t="s">
        <v>120</v>
      </c>
      <c r="C194" s="14">
        <f>IFERROR(VLOOKUP(B194,Sheet2!A:D,3,FALSE),0)</f>
        <v>3.32</v>
      </c>
      <c r="D194" s="14">
        <f>IFERROR(VLOOKUP(B194,Sheet2!A:E,5,FALSE),0)</f>
        <v>2</v>
      </c>
      <c r="E194" s="73">
        <v>0</v>
      </c>
      <c r="F194" s="84">
        <f t="shared" si="38"/>
        <v>0</v>
      </c>
      <c r="G194">
        <f>IFERROR(VLOOKUP(B194,Sheet2!A:D,4,FALSE),0)</f>
        <v>0.08</v>
      </c>
      <c r="H194">
        <f t="shared" si="39"/>
        <v>0</v>
      </c>
      <c r="I194" s="11">
        <f t="shared" si="26"/>
        <v>0</v>
      </c>
      <c r="K194" s="16" t="str">
        <f>IFERROR(VLOOKUP(B194,Sheet2!A:D,2,FALSE),0)</f>
        <v>3/8" Push on Hose Fitting x 3/8" Male npt</v>
      </c>
    </row>
    <row r="195" spans="2:11" x14ac:dyDescent="0.25">
      <c r="B195" s="37" t="s">
        <v>121</v>
      </c>
      <c r="C195" s="14">
        <f>IFERROR(VLOOKUP(B195,Sheet2!A:D,3,FALSE),0)</f>
        <v>3.99</v>
      </c>
      <c r="D195" s="14">
        <f>IFERROR(VLOOKUP(B195,Sheet2!A:E,5,FALSE),0)</f>
        <v>2.39</v>
      </c>
      <c r="E195" s="73">
        <v>0</v>
      </c>
      <c r="F195" s="84">
        <f t="shared" si="38"/>
        <v>0</v>
      </c>
      <c r="G195">
        <f>IFERROR(VLOOKUP(B195,Sheet2!A:D,4,FALSE),0)</f>
        <v>0.12</v>
      </c>
      <c r="H195">
        <f t="shared" si="39"/>
        <v>0</v>
      </c>
      <c r="I195" s="11">
        <f t="shared" si="26"/>
        <v>0</v>
      </c>
      <c r="K195" s="38" t="str">
        <f>IFERROR(VLOOKUP(B195,Sheet2!A:D,2,FALSE),0)</f>
        <v>3/8" Push on Hose Fitting x 1/2" Male npt</v>
      </c>
    </row>
    <row r="196" spans="2:11" x14ac:dyDescent="0.25">
      <c r="B196" s="15" t="s">
        <v>122</v>
      </c>
      <c r="C196" s="14">
        <f>IFERROR(VLOOKUP(B196,Sheet2!A:D,3,FALSE),0)</f>
        <v>3.32</v>
      </c>
      <c r="D196" s="14">
        <f>IFERROR(VLOOKUP(B196,Sheet2!A:E,5,FALSE),0)</f>
        <v>2</v>
      </c>
      <c r="E196" s="73">
        <v>0</v>
      </c>
      <c r="F196" s="84">
        <f t="shared" si="38"/>
        <v>0</v>
      </c>
      <c r="G196">
        <f>IFERROR(VLOOKUP(B196,Sheet2!A:D,4,FALSE),0)</f>
        <v>0.06</v>
      </c>
      <c r="H196">
        <f t="shared" si="39"/>
        <v>0</v>
      </c>
      <c r="I196" s="11">
        <f t="shared" si="26"/>
        <v>0</v>
      </c>
      <c r="K196" s="16" t="str">
        <f>IFERROR(VLOOKUP(B196,Sheet2!A:D,2,FALSE),0)</f>
        <v>3/8" Push on Hose Fitting x 1/4" Female swivel npt</v>
      </c>
    </row>
    <row r="197" spans="2:11" x14ac:dyDescent="0.25">
      <c r="B197" s="15" t="s">
        <v>123</v>
      </c>
      <c r="C197" s="14">
        <f>IFERROR(VLOOKUP(B197,Sheet2!A:D,3,FALSE),0)</f>
        <v>4.8099999999999996</v>
      </c>
      <c r="D197" s="14">
        <f>IFERROR(VLOOKUP(B197,Sheet2!A:E,5,FALSE),0)</f>
        <v>2.89</v>
      </c>
      <c r="E197" s="73">
        <v>0</v>
      </c>
      <c r="F197" s="84">
        <f t="shared" si="38"/>
        <v>0</v>
      </c>
      <c r="G197">
        <f>IFERROR(VLOOKUP(B197,Sheet2!A:D,4,FALSE),0)</f>
        <v>0.2</v>
      </c>
      <c r="H197">
        <f t="shared" si="39"/>
        <v>0</v>
      </c>
      <c r="I197" s="11">
        <f t="shared" si="26"/>
        <v>0</v>
      </c>
      <c r="K197" s="16" t="str">
        <f>IFERROR(VLOOKUP(B197,Sheet2!A:D,2,FALSE),0)</f>
        <v>3/8" Push on Hose Fitting x 1/2" Female swivel npt</v>
      </c>
    </row>
    <row r="198" spans="2:11" x14ac:dyDescent="0.25">
      <c r="B198" s="49" t="s">
        <v>124</v>
      </c>
      <c r="C198" s="14">
        <f>IFERROR(VLOOKUP(B198,Sheet2!A:D,3,FALSE),0)</f>
        <v>300.42</v>
      </c>
      <c r="D198" s="14">
        <f>IFERROR(VLOOKUP(B198,Sheet2!A:E,5,FALSE),0)</f>
        <v>180.26</v>
      </c>
      <c r="E198" s="73">
        <v>0</v>
      </c>
      <c r="F198" s="84">
        <f t="shared" si="38"/>
        <v>0</v>
      </c>
      <c r="G198">
        <f>IFERROR(VLOOKUP(B198,Sheet2!A:D,4,FALSE),0)</f>
        <v>30</v>
      </c>
      <c r="H198">
        <f t="shared" si="39"/>
        <v>0</v>
      </c>
      <c r="I198" s="11">
        <f t="shared" si="26"/>
        <v>0</v>
      </c>
      <c r="K198" s="52" t="str">
        <f>IFERROR(VLOOKUP(B198,Sheet2!A:D,2,FALSE),0)</f>
        <v>1/2" Push on Hose, 160' Roll</v>
      </c>
    </row>
    <row r="199" spans="2:11" x14ac:dyDescent="0.25">
      <c r="B199" s="37" t="s">
        <v>125</v>
      </c>
      <c r="C199" s="14">
        <f>IFERROR(VLOOKUP(B199,Sheet2!A:D,3,FALSE),0)</f>
        <v>2.76</v>
      </c>
      <c r="D199" s="14">
        <f>IFERROR(VLOOKUP(B199,Sheet2!A:E,5,FALSE),0)</f>
        <v>1.66</v>
      </c>
      <c r="E199" s="73">
        <v>0</v>
      </c>
      <c r="F199" s="84">
        <f t="shared" si="38"/>
        <v>0</v>
      </c>
      <c r="G199">
        <f>IFERROR(VLOOKUP(B199,Sheet2!A:D,4,FALSE),0)</f>
        <v>0.16</v>
      </c>
      <c r="H199">
        <f t="shared" si="39"/>
        <v>0</v>
      </c>
      <c r="I199" s="11">
        <f t="shared" si="26"/>
        <v>0</v>
      </c>
      <c r="K199" s="38" t="str">
        <f>IFERROR(VLOOKUP(B199,Sheet2!A:D,2,FALSE),0)</f>
        <v>1/2" Push on Hose, sold by the foot</v>
      </c>
    </row>
    <row r="200" spans="2:11" x14ac:dyDescent="0.25">
      <c r="B200" s="15" t="s">
        <v>126</v>
      </c>
      <c r="C200" s="14">
        <f>IFERROR(VLOOKUP(B200,Sheet2!A:D,3,FALSE),0)</f>
        <v>4.6500000000000004</v>
      </c>
      <c r="D200" s="14">
        <f>IFERROR(VLOOKUP(B200,Sheet2!A:E,5,FALSE),0)</f>
        <v>2.79</v>
      </c>
      <c r="E200" s="73">
        <v>0</v>
      </c>
      <c r="F200" s="84">
        <f t="shared" si="38"/>
        <v>0</v>
      </c>
      <c r="G200">
        <f>IFERROR(VLOOKUP(B200,Sheet2!A:D,4,FALSE),0)</f>
        <v>0.125</v>
      </c>
      <c r="H200">
        <f t="shared" si="39"/>
        <v>0</v>
      </c>
      <c r="I200" s="11">
        <f t="shared" ref="I200:I209" si="40">C200*E200</f>
        <v>0</v>
      </c>
      <c r="K200" s="16" t="str">
        <f>IFERROR(VLOOKUP(B200,Sheet2!A:D,2,FALSE),0)</f>
        <v>1/2" Push on Hose Fitting x 1/2" Male npt</v>
      </c>
    </row>
    <row r="201" spans="2:11" ht="15.75" thickBot="1" x14ac:dyDescent="0.3">
      <c r="B201" s="37" t="s">
        <v>127</v>
      </c>
      <c r="C201" s="14">
        <f>IFERROR(VLOOKUP(B201,Sheet2!A:D,3,FALSE),0)</f>
        <v>6.66</v>
      </c>
      <c r="D201" s="14">
        <f>IFERROR(VLOOKUP(B201,Sheet2!A:E,5,FALSE),0)</f>
        <v>3.99</v>
      </c>
      <c r="E201" s="73">
        <v>0</v>
      </c>
      <c r="F201" s="84">
        <f t="shared" si="38"/>
        <v>0</v>
      </c>
      <c r="G201">
        <f>IFERROR(VLOOKUP(B201,Sheet2!A:D,4,FALSE),0)</f>
        <v>0.113</v>
      </c>
      <c r="H201">
        <f t="shared" si="39"/>
        <v>0</v>
      </c>
      <c r="I201" s="11">
        <f t="shared" si="40"/>
        <v>0</v>
      </c>
      <c r="K201" s="90" t="str">
        <f>IFERROR(VLOOKUP(B201,Sheet2!A:D,2,FALSE),0)</f>
        <v>1/2" Push on Hose Fitting x 1/2" Female swivel npt</v>
      </c>
    </row>
    <row r="202" spans="2:11" ht="15.75" thickBot="1" x14ac:dyDescent="0.3">
      <c r="B202" s="25"/>
      <c r="C202" s="88"/>
      <c r="D202" s="88"/>
      <c r="E202" s="72"/>
      <c r="F202" s="84"/>
      <c r="I202" s="11">
        <f t="shared" si="40"/>
        <v>0</v>
      </c>
      <c r="K202" s="27" t="s">
        <v>128</v>
      </c>
    </row>
    <row r="203" spans="2:11" x14ac:dyDescent="0.25">
      <c r="B203" s="15" t="s">
        <v>129</v>
      </c>
      <c r="C203" s="14">
        <f>IFERROR(VLOOKUP(B203,Sheet2!A:D,3,FALSE),0)</f>
        <v>27.55</v>
      </c>
      <c r="D203" s="14">
        <f>IFERROR(VLOOKUP(B203,Sheet2!A:E,5,FALSE),0)</f>
        <v>16.53</v>
      </c>
      <c r="E203" s="78">
        <v>0</v>
      </c>
      <c r="F203" s="104">
        <f t="shared" ref="F203:F205" si="41">D203*E203</f>
        <v>0</v>
      </c>
      <c r="G203" s="105">
        <f>IFERROR(VLOOKUP(B203,Sheet2!A:D,4,FALSE),0)</f>
        <v>1</v>
      </c>
      <c r="H203" s="105">
        <f t="shared" ref="H203" si="42">G203*E203</f>
        <v>0</v>
      </c>
      <c r="I203" s="106">
        <f t="shared" si="40"/>
        <v>0</v>
      </c>
      <c r="J203" s="105"/>
      <c r="K203" s="29" t="str">
        <f>IFERROR(VLOOKUP(B203,Sheet2!A:D,2,FALSE),0)</f>
        <v>COIL HOSE 3/8 X 20 FT, 1/4 MALE NPT SWIVEL ENDS, REINFORCED POLYURETHANE,  200 PSI RATED, GREAT FLEXIBILITY</v>
      </c>
    </row>
    <row r="204" spans="2:11" x14ac:dyDescent="0.25">
      <c r="B204" s="15" t="s">
        <v>130</v>
      </c>
      <c r="C204" s="14">
        <f>IFERROR(VLOOKUP(B204,Sheet2!A:D,3,FALSE),0)</f>
        <v>36.04</v>
      </c>
      <c r="D204" s="14">
        <f>IFERROR(VLOOKUP(B204,Sheet2!A:E,5,FALSE),0)</f>
        <v>21.62</v>
      </c>
      <c r="E204" s="73">
        <v>0</v>
      </c>
      <c r="F204" s="104">
        <f t="shared" si="41"/>
        <v>0</v>
      </c>
      <c r="G204" s="105">
        <f>IFERROR(VLOOKUP(B204,Sheet2!A:D,4,FALSE),0)</f>
        <v>3.9</v>
      </c>
      <c r="H204" s="105">
        <f t="shared" ref="H204:H205" si="43">G204*E204</f>
        <v>0</v>
      </c>
      <c r="I204" s="106">
        <f t="shared" si="40"/>
        <v>0</v>
      </c>
      <c r="J204" s="105"/>
      <c r="K204" s="16" t="str">
        <f>IFERROR(VLOOKUP(B204,Sheet2!A:D,2,FALSE),0)</f>
        <v>3/8" X 25 FT AIR HOSE WITH 1/4" NPT MALE ENDS, RUBBER, TEKTON</v>
      </c>
    </row>
    <row r="205" spans="2:11" ht="15.75" thickBot="1" x14ac:dyDescent="0.3">
      <c r="B205" s="30" t="s">
        <v>131</v>
      </c>
      <c r="C205" s="19">
        <f>IFERROR(VLOOKUP(B205,Sheet2!A:D,3,FALSE),0)</f>
        <v>58.24</v>
      </c>
      <c r="D205" s="19">
        <f>IFERROR(VLOOKUP(B205,Sheet2!A:E,5,FALSE),0)</f>
        <v>34.94</v>
      </c>
      <c r="E205" s="87">
        <v>0</v>
      </c>
      <c r="F205" s="107">
        <f t="shared" si="41"/>
        <v>0</v>
      </c>
      <c r="G205" s="105">
        <f>IFERROR(VLOOKUP(B205,Sheet2!A:D,4,FALSE),0)</f>
        <v>7.5</v>
      </c>
      <c r="H205" s="105">
        <f t="shared" si="43"/>
        <v>0</v>
      </c>
      <c r="I205" s="106">
        <f t="shared" si="40"/>
        <v>0</v>
      </c>
      <c r="J205" s="105"/>
      <c r="K205" s="31" t="str">
        <f>IFERROR(VLOOKUP(B205,Sheet2!A:D,2,FALSE),0)</f>
        <v>3/8" X 50 FT AIR HOSE WITH 1/4" NPT MALE ENDS, RUBBER, TEKTON</v>
      </c>
    </row>
    <row r="206" spans="2:11" ht="15.75" thickBot="1" x14ac:dyDescent="0.3">
      <c r="B206" s="74"/>
      <c r="C206" s="40"/>
      <c r="D206" s="40"/>
      <c r="E206" s="4"/>
      <c r="F206" s="108"/>
      <c r="G206" s="105"/>
      <c r="H206" s="105"/>
      <c r="I206" s="100">
        <f t="shared" si="40"/>
        <v>0</v>
      </c>
      <c r="J206" s="105"/>
      <c r="K206" s="39" t="s">
        <v>132</v>
      </c>
    </row>
    <row r="207" spans="2:11" x14ac:dyDescent="0.25">
      <c r="B207" s="41" t="s">
        <v>133</v>
      </c>
      <c r="C207" s="10">
        <f>IFERROR(VLOOKUP(B207,Sheet2!A:D,3,FALSE),0)</f>
        <v>28.65</v>
      </c>
      <c r="D207" s="10">
        <f>IFERROR(VLOOKUP(B207,Sheet2!A:E,5,FALSE),0)</f>
        <v>17.190000000000001</v>
      </c>
      <c r="E207" s="86">
        <v>0</v>
      </c>
      <c r="F207" s="109">
        <f t="shared" ref="F207:F209" si="44">D207*E207</f>
        <v>0</v>
      </c>
      <c r="G207" s="105">
        <f>IFERROR(VLOOKUP(B207,Sheet2!A:D,4,FALSE),0)</f>
        <v>0.8</v>
      </c>
      <c r="H207" s="105">
        <f t="shared" ref="H207:H208" si="45">G207*E207</f>
        <v>0</v>
      </c>
      <c r="I207" s="106">
        <f t="shared" si="40"/>
        <v>0</v>
      </c>
      <c r="J207" s="105"/>
      <c r="K207" s="36" t="str">
        <f>IFERROR(VLOOKUP(B207,Sheet2!A:D,2,FALSE),0)</f>
        <v>PRESSURE GAUGE, BOTTOM MOUNT, 4-1/2" DIAMETER FACE, DRY, 0-200 PSI,  1/4" MALE NPT, PLASTIC LENS, 101D-454G</v>
      </c>
    </row>
    <row r="208" spans="2:11" ht="15.75" thickBot="1" x14ac:dyDescent="0.3">
      <c r="B208" s="44" t="s">
        <v>134</v>
      </c>
      <c r="C208" s="19">
        <f>IFERROR(VLOOKUP(B208,Sheet2!A:D,3,FALSE),0)</f>
        <v>28.65</v>
      </c>
      <c r="D208" s="19">
        <f>IFERROR(VLOOKUP(B208,Sheet2!A:E,5,FALSE),0)</f>
        <v>17.190000000000001</v>
      </c>
      <c r="E208" s="87">
        <v>0</v>
      </c>
      <c r="F208" s="107">
        <f t="shared" si="44"/>
        <v>0</v>
      </c>
      <c r="G208" s="105">
        <f>IFERROR(VLOOKUP(B208,Sheet2!A:D,4,FALSE),0)</f>
        <v>0.6</v>
      </c>
      <c r="H208" s="105">
        <f t="shared" si="45"/>
        <v>0</v>
      </c>
      <c r="I208" s="106">
        <f t="shared" si="40"/>
        <v>0</v>
      </c>
      <c r="J208" s="105"/>
      <c r="K208" s="45" t="str">
        <f>IFERROR(VLOOKUP(B208,Sheet2!A:D,2,FALSE),0)</f>
        <v>PRESSURE GAUGE, REAR MOUNT, 4-1/2" DIAMETER FACE, DRY, 0-200 PSI,  1/4" MALE NPT  102D-454G</v>
      </c>
    </row>
    <row r="209" spans="2:11" ht="15.75" thickBot="1" x14ac:dyDescent="0.3">
      <c r="B209" s="74"/>
      <c r="C209" s="112">
        <f>D209/0.6</f>
        <v>0</v>
      </c>
      <c r="D209" s="119">
        <v>0</v>
      </c>
      <c r="E209" s="113">
        <v>1</v>
      </c>
      <c r="F209" s="114">
        <f t="shared" si="44"/>
        <v>0</v>
      </c>
      <c r="G209" s="105"/>
      <c r="H209" s="105"/>
      <c r="I209" s="106">
        <f t="shared" si="40"/>
        <v>0</v>
      </c>
      <c r="J209" s="105"/>
      <c r="K209" s="97" t="s">
        <v>135</v>
      </c>
    </row>
    <row r="210" spans="2:11" ht="15.75" thickBot="1" x14ac:dyDescent="0.3">
      <c r="B210" s="1"/>
      <c r="C210" s="102">
        <f>SUM(I7:I209)</f>
        <v>0</v>
      </c>
      <c r="D210" s="102"/>
      <c r="E210" s="102" t="s">
        <v>137</v>
      </c>
      <c r="F210" s="117">
        <f>SUM(F7:F209)</f>
        <v>0</v>
      </c>
      <c r="G210" s="105"/>
      <c r="H210" s="105"/>
      <c r="I210" s="106"/>
      <c r="J210" s="105"/>
      <c r="K210" s="101" t="s">
        <v>136</v>
      </c>
    </row>
    <row r="211" spans="2:11" ht="30.75" thickBot="1" x14ac:dyDescent="0.3">
      <c r="B211" s="110"/>
      <c r="C211" s="3"/>
      <c r="D211" s="3"/>
      <c r="E211" s="4"/>
      <c r="F211" s="111"/>
      <c r="G211" s="105"/>
      <c r="H211" s="105"/>
      <c r="I211" s="106"/>
      <c r="J211" s="105"/>
      <c r="K211" s="121" t="s">
        <v>138</v>
      </c>
    </row>
    <row r="212" spans="2:11" ht="15.75" thickBot="1" x14ac:dyDescent="0.3">
      <c r="B212" s="1"/>
      <c r="C212" s="96"/>
      <c r="D212" s="115" t="s">
        <v>11</v>
      </c>
      <c r="E212" s="116">
        <f>SUM(H7:H208)</f>
        <v>0</v>
      </c>
      <c r="F212" s="103"/>
      <c r="G212" s="98"/>
      <c r="H212" s="98"/>
      <c r="I212" s="99"/>
      <c r="J212" s="98"/>
      <c r="K212" s="120"/>
    </row>
    <row r="213" spans="2:11" x14ac:dyDescent="0.25">
      <c r="B213" s="1"/>
      <c r="C213" s="3"/>
      <c r="D213" s="3"/>
      <c r="E213" s="4"/>
      <c r="F213" s="103"/>
      <c r="G213" s="98"/>
      <c r="H213" s="98"/>
      <c r="I213" s="99"/>
      <c r="J213" s="98"/>
      <c r="K213" s="2"/>
    </row>
  </sheetData>
  <hyperlinks>
    <hyperlink ref="K3" r:id="rId1" display="WWW.RAPIDAIRPRODUCTS.COM" xr:uid="{283CFCCD-7564-4B8D-9EE0-65EFCDC87E16}"/>
  </hyperlinks>
  <printOptions horizontalCentered="1"/>
  <pageMargins left="0.7" right="0.7" top="0.25" bottom="0.25" header="0.3" footer="0.3"/>
  <pageSetup scale="7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9F58-0BBA-418E-8F09-F20E6FCB990D}">
  <dimension ref="A1:E214"/>
  <sheetViews>
    <sheetView topLeftCell="A154" workbookViewId="0">
      <selection activeCell="H157" sqref="H157"/>
    </sheetView>
  </sheetViews>
  <sheetFormatPr defaultRowHeight="12.75" x14ac:dyDescent="0.2"/>
  <cols>
    <col min="1" max="1" width="27.85546875" style="68" bestFit="1" customWidth="1"/>
    <col min="2" max="2" width="30.7109375" style="56" customWidth="1"/>
    <col min="3" max="3" width="22.140625" style="57" customWidth="1"/>
    <col min="4" max="5" width="9.140625" style="58"/>
    <col min="6" max="16384" width="9.140625" style="56"/>
  </cols>
  <sheetData>
    <row r="1" spans="1:5" x14ac:dyDescent="0.2">
      <c r="A1" s="55">
        <v>44562</v>
      </c>
      <c r="C1" s="57" t="s">
        <v>136</v>
      </c>
      <c r="D1" s="58" t="s">
        <v>11</v>
      </c>
      <c r="E1" s="58" t="s">
        <v>137</v>
      </c>
    </row>
    <row r="2" spans="1:5" ht="15.75" thickBot="1" x14ac:dyDescent="0.3">
      <c r="A2" s="66" t="s">
        <v>139</v>
      </c>
      <c r="B2" s="62"/>
      <c r="E2" s="58">
        <v>0.6</v>
      </c>
    </row>
    <row r="3" spans="1:5" x14ac:dyDescent="0.2">
      <c r="A3" s="59">
        <v>50120</v>
      </c>
      <c r="B3" s="60" t="s">
        <v>140</v>
      </c>
      <c r="C3" s="122">
        <v>6.32</v>
      </c>
      <c r="D3" s="58">
        <v>0.19</v>
      </c>
      <c r="E3" s="58">
        <v>3.79</v>
      </c>
    </row>
    <row r="4" spans="1:5" x14ac:dyDescent="0.2">
      <c r="A4" s="63" t="s">
        <v>141</v>
      </c>
      <c r="B4" s="62" t="s">
        <v>142</v>
      </c>
      <c r="C4" s="122">
        <v>1.19</v>
      </c>
      <c r="D4" s="58">
        <v>0</v>
      </c>
      <c r="E4" s="58">
        <v>0.72</v>
      </c>
    </row>
    <row r="5" spans="1:5" x14ac:dyDescent="0.2">
      <c r="A5" s="61">
        <v>50125</v>
      </c>
      <c r="B5" s="62" t="s">
        <v>143</v>
      </c>
      <c r="C5" s="122">
        <v>1.8</v>
      </c>
      <c r="D5" s="58">
        <v>0.03</v>
      </c>
      <c r="E5" s="58">
        <v>1.08</v>
      </c>
    </row>
    <row r="6" spans="1:5" x14ac:dyDescent="0.2">
      <c r="A6" s="61">
        <v>50130</v>
      </c>
      <c r="B6" s="62" t="s">
        <v>144</v>
      </c>
      <c r="C6" s="122">
        <v>2.64</v>
      </c>
      <c r="D6" s="58">
        <v>0.08</v>
      </c>
      <c r="E6" s="58">
        <v>1.59</v>
      </c>
    </row>
    <row r="7" spans="1:5" x14ac:dyDescent="0.2">
      <c r="A7" s="61">
        <v>50131</v>
      </c>
      <c r="B7" s="62" t="s">
        <v>145</v>
      </c>
      <c r="C7" s="122">
        <v>6.08</v>
      </c>
      <c r="D7" s="58">
        <v>0.21</v>
      </c>
      <c r="E7" s="58">
        <v>3.64</v>
      </c>
    </row>
    <row r="8" spans="1:5" x14ac:dyDescent="0.2">
      <c r="A8" s="61">
        <v>50132</v>
      </c>
      <c r="B8" s="62" t="s">
        <v>146</v>
      </c>
      <c r="C8" s="122">
        <v>40.299999999999997</v>
      </c>
      <c r="D8" s="58">
        <v>0.34399999999999997</v>
      </c>
      <c r="E8" s="58">
        <v>24.18</v>
      </c>
    </row>
    <row r="9" spans="1:5" x14ac:dyDescent="0.2">
      <c r="A9" s="61">
        <v>50134</v>
      </c>
      <c r="B9" s="62" t="s">
        <v>147</v>
      </c>
      <c r="C9" s="122">
        <v>1.3</v>
      </c>
      <c r="D9" s="58">
        <v>0.02</v>
      </c>
      <c r="E9" s="58">
        <v>0.78</v>
      </c>
    </row>
    <row r="10" spans="1:5" x14ac:dyDescent="0.2">
      <c r="A10" s="61">
        <v>50135</v>
      </c>
      <c r="B10" s="62" t="s">
        <v>148</v>
      </c>
      <c r="C10" s="122">
        <v>1.8</v>
      </c>
      <c r="D10" s="58">
        <v>0.03</v>
      </c>
      <c r="E10" s="58">
        <v>1.08</v>
      </c>
    </row>
    <row r="11" spans="1:5" x14ac:dyDescent="0.2">
      <c r="A11" s="61">
        <v>50136</v>
      </c>
      <c r="B11" s="62" t="s">
        <v>149</v>
      </c>
      <c r="C11" s="122">
        <v>3.59</v>
      </c>
      <c r="D11" s="58">
        <v>0.06</v>
      </c>
      <c r="E11" s="58">
        <v>2.15</v>
      </c>
    </row>
    <row r="12" spans="1:5" x14ac:dyDescent="0.2">
      <c r="A12" s="61">
        <v>50137</v>
      </c>
      <c r="B12" s="62" t="s">
        <v>150</v>
      </c>
      <c r="C12" s="122">
        <v>8.8000000000000007</v>
      </c>
      <c r="D12" s="58">
        <v>0.113</v>
      </c>
      <c r="E12" s="58">
        <v>5.28</v>
      </c>
    </row>
    <row r="13" spans="1:5" x14ac:dyDescent="0.2">
      <c r="A13" s="61">
        <v>50138</v>
      </c>
      <c r="B13" s="62" t="s">
        <v>151</v>
      </c>
      <c r="C13" s="122">
        <v>24.51</v>
      </c>
      <c r="D13" s="58">
        <v>0.26900000000000002</v>
      </c>
      <c r="E13" s="58">
        <v>14.7</v>
      </c>
    </row>
    <row r="14" spans="1:5" x14ac:dyDescent="0.2">
      <c r="A14" s="61">
        <v>50604</v>
      </c>
      <c r="B14" s="62" t="s">
        <v>152</v>
      </c>
      <c r="C14" s="122">
        <v>7.93</v>
      </c>
      <c r="D14" s="58">
        <v>0.16</v>
      </c>
      <c r="E14" s="58">
        <v>4.76</v>
      </c>
    </row>
    <row r="15" spans="1:5" x14ac:dyDescent="0.2">
      <c r="A15" s="61">
        <v>50605</v>
      </c>
      <c r="B15" s="62" t="s">
        <v>153</v>
      </c>
      <c r="C15" s="122">
        <v>21</v>
      </c>
      <c r="D15" s="58">
        <v>0.31</v>
      </c>
      <c r="E15" s="58">
        <v>12.6</v>
      </c>
    </row>
    <row r="16" spans="1:5" x14ac:dyDescent="0.2">
      <c r="A16" s="61">
        <v>50606</v>
      </c>
      <c r="B16" s="62" t="s">
        <v>154</v>
      </c>
      <c r="C16" s="122">
        <v>19.170000000000002</v>
      </c>
      <c r="D16" s="58">
        <v>0.35</v>
      </c>
      <c r="E16" s="58">
        <v>11.51</v>
      </c>
    </row>
    <row r="17" spans="1:5" x14ac:dyDescent="0.2">
      <c r="A17" s="61">
        <v>50607</v>
      </c>
      <c r="B17" s="62" t="s">
        <v>155</v>
      </c>
      <c r="C17" s="122">
        <v>12.36</v>
      </c>
      <c r="D17" s="58">
        <v>0.24</v>
      </c>
      <c r="E17" s="58">
        <v>7.41</v>
      </c>
    </row>
    <row r="18" spans="1:5" x14ac:dyDescent="0.2">
      <c r="A18" s="61">
        <v>50609</v>
      </c>
      <c r="B18" s="62" t="s">
        <v>156</v>
      </c>
      <c r="C18" s="122">
        <v>2.4500000000000002</v>
      </c>
      <c r="D18" s="58">
        <v>6.9000000000000006E-2</v>
      </c>
      <c r="E18" s="58">
        <v>1.47</v>
      </c>
    </row>
    <row r="19" spans="1:5" x14ac:dyDescent="0.2">
      <c r="A19" s="61">
        <v>50610</v>
      </c>
      <c r="B19" s="62" t="s">
        <v>157</v>
      </c>
      <c r="C19" s="122">
        <v>1.72</v>
      </c>
      <c r="D19" s="58">
        <v>0.04</v>
      </c>
      <c r="E19" s="58">
        <v>1.03</v>
      </c>
    </row>
    <row r="20" spans="1:5" x14ac:dyDescent="0.2">
      <c r="A20" s="61">
        <v>50611</v>
      </c>
      <c r="B20" s="62" t="s">
        <v>158</v>
      </c>
      <c r="C20" s="122">
        <v>4.37</v>
      </c>
      <c r="D20" s="58">
        <v>0.09</v>
      </c>
      <c r="E20" s="58">
        <v>2.63</v>
      </c>
    </row>
    <row r="21" spans="1:5" x14ac:dyDescent="0.2">
      <c r="A21" s="61">
        <v>50612</v>
      </c>
      <c r="B21" s="62" t="s">
        <v>159</v>
      </c>
      <c r="C21" s="122">
        <v>5.3</v>
      </c>
      <c r="D21" s="58">
        <v>0.09</v>
      </c>
      <c r="E21" s="58">
        <v>3.18</v>
      </c>
    </row>
    <row r="22" spans="1:5" x14ac:dyDescent="0.2">
      <c r="A22" s="61">
        <v>50613</v>
      </c>
      <c r="B22" s="62" t="s">
        <v>160</v>
      </c>
      <c r="C22" s="122">
        <v>7.19</v>
      </c>
      <c r="D22" s="58">
        <v>0.16</v>
      </c>
      <c r="E22" s="58">
        <v>4.3099999999999996</v>
      </c>
    </row>
    <row r="23" spans="1:5" x14ac:dyDescent="0.2">
      <c r="A23" s="61">
        <v>50614</v>
      </c>
      <c r="B23" s="62" t="s">
        <v>161</v>
      </c>
      <c r="C23" s="122">
        <v>10.34</v>
      </c>
      <c r="D23" s="58">
        <v>0.2</v>
      </c>
      <c r="E23" s="58">
        <v>6.2</v>
      </c>
    </row>
    <row r="24" spans="1:5" x14ac:dyDescent="0.2">
      <c r="A24" s="61">
        <v>50615</v>
      </c>
      <c r="B24" s="62" t="s">
        <v>162</v>
      </c>
      <c r="C24" s="122">
        <v>2.65</v>
      </c>
      <c r="D24" s="58">
        <v>7.0000000000000007E-2</v>
      </c>
      <c r="E24" s="58">
        <v>1.59</v>
      </c>
    </row>
    <row r="25" spans="1:5" x14ac:dyDescent="0.2">
      <c r="A25" s="61">
        <v>50616</v>
      </c>
      <c r="B25" s="62" t="s">
        <v>163</v>
      </c>
      <c r="C25" s="122">
        <v>4.59</v>
      </c>
      <c r="D25" s="58">
        <v>0.11</v>
      </c>
      <c r="E25" s="58">
        <v>2.75</v>
      </c>
    </row>
    <row r="26" spans="1:5" x14ac:dyDescent="0.2">
      <c r="A26" s="61">
        <v>50617</v>
      </c>
      <c r="B26" s="62" t="s">
        <v>164</v>
      </c>
      <c r="C26" s="122">
        <v>10.67</v>
      </c>
      <c r="D26" s="58">
        <v>0.23</v>
      </c>
      <c r="E26" s="58">
        <v>6.41</v>
      </c>
    </row>
    <row r="27" spans="1:5" x14ac:dyDescent="0.2">
      <c r="A27" s="61">
        <v>50618</v>
      </c>
      <c r="B27" s="62" t="s">
        <v>165</v>
      </c>
      <c r="C27" s="122">
        <v>5.12</v>
      </c>
      <c r="D27" s="58">
        <v>0.11</v>
      </c>
      <c r="E27" s="58">
        <v>3.07</v>
      </c>
    </row>
    <row r="28" spans="1:5" x14ac:dyDescent="0.2">
      <c r="A28" s="61">
        <v>50619</v>
      </c>
      <c r="B28" s="62" t="s">
        <v>166</v>
      </c>
      <c r="C28" s="122">
        <v>11.58</v>
      </c>
      <c r="D28" s="58">
        <v>0.25</v>
      </c>
      <c r="E28" s="58">
        <v>6.95</v>
      </c>
    </row>
    <row r="29" spans="1:5" x14ac:dyDescent="0.2">
      <c r="A29" s="61">
        <v>50620</v>
      </c>
      <c r="B29" s="62" t="s">
        <v>167</v>
      </c>
      <c r="C29" s="122">
        <v>7.9</v>
      </c>
      <c r="D29" s="58">
        <v>0.15</v>
      </c>
      <c r="E29" s="58">
        <v>4.74</v>
      </c>
    </row>
    <row r="30" spans="1:5" x14ac:dyDescent="0.2">
      <c r="A30" s="61">
        <v>50621</v>
      </c>
      <c r="B30" s="62" t="s">
        <v>168</v>
      </c>
      <c r="C30" s="122">
        <v>17.5</v>
      </c>
      <c r="D30" s="58">
        <v>0.43</v>
      </c>
      <c r="E30" s="58">
        <v>10.5</v>
      </c>
    </row>
    <row r="31" spans="1:5" x14ac:dyDescent="0.2">
      <c r="A31" s="61">
        <v>50622</v>
      </c>
      <c r="B31" s="62" t="s">
        <v>169</v>
      </c>
      <c r="C31" s="122">
        <v>16.399999999999999</v>
      </c>
      <c r="D31" s="58">
        <v>0.25</v>
      </c>
      <c r="E31" s="58">
        <v>9.84</v>
      </c>
    </row>
    <row r="32" spans="1:5" x14ac:dyDescent="0.2">
      <c r="A32" s="61">
        <v>50702</v>
      </c>
      <c r="B32" s="62" t="s">
        <v>170</v>
      </c>
      <c r="C32" s="122">
        <v>10.52</v>
      </c>
      <c r="D32" s="58">
        <v>0</v>
      </c>
      <c r="E32" s="58">
        <v>6.31</v>
      </c>
    </row>
    <row r="33" spans="1:5" x14ac:dyDescent="0.2">
      <c r="A33" s="61">
        <v>50703</v>
      </c>
      <c r="B33" s="62" t="s">
        <v>171</v>
      </c>
      <c r="C33" s="122">
        <v>5.29</v>
      </c>
      <c r="D33" s="58">
        <v>0</v>
      </c>
      <c r="E33" s="58">
        <v>3.17</v>
      </c>
    </row>
    <row r="34" spans="1:5" x14ac:dyDescent="0.2">
      <c r="A34" s="61">
        <v>50704</v>
      </c>
      <c r="B34" s="62" t="s">
        <v>172</v>
      </c>
      <c r="C34" s="122">
        <v>20.329999999999998</v>
      </c>
      <c r="D34" s="58">
        <v>0.77500000000000002</v>
      </c>
      <c r="E34" s="58">
        <v>12.19</v>
      </c>
    </row>
    <row r="35" spans="1:5" x14ac:dyDescent="0.2">
      <c r="A35" s="61">
        <v>50705</v>
      </c>
      <c r="B35" s="62" t="s">
        <v>173</v>
      </c>
      <c r="C35" s="122">
        <v>48.79</v>
      </c>
      <c r="D35" s="58">
        <v>0.77500000000000002</v>
      </c>
      <c r="E35" s="58">
        <v>29.27</v>
      </c>
    </row>
    <row r="36" spans="1:5" x14ac:dyDescent="0.2">
      <c r="A36" s="61">
        <v>50706</v>
      </c>
      <c r="B36" s="62" t="s">
        <v>174</v>
      </c>
      <c r="C36" s="122">
        <v>69.78</v>
      </c>
      <c r="D36" s="58">
        <v>0.77500000000000002</v>
      </c>
      <c r="E36" s="58">
        <v>41.87</v>
      </c>
    </row>
    <row r="37" spans="1:5" x14ac:dyDescent="0.2">
      <c r="A37" s="61">
        <v>50707</v>
      </c>
      <c r="B37" s="62" t="s">
        <v>175</v>
      </c>
      <c r="C37" s="122">
        <v>27.34</v>
      </c>
      <c r="D37" s="58">
        <v>0.58099999999999996</v>
      </c>
      <c r="E37" s="58">
        <v>16.399999999999999</v>
      </c>
    </row>
    <row r="38" spans="1:5" x14ac:dyDescent="0.2">
      <c r="A38" s="61">
        <v>50708</v>
      </c>
      <c r="B38" s="62" t="s">
        <v>176</v>
      </c>
      <c r="C38" s="122">
        <v>33.450000000000003</v>
      </c>
      <c r="D38" s="58">
        <v>0.66300000000000003</v>
      </c>
      <c r="E38" s="58">
        <v>20.07</v>
      </c>
    </row>
    <row r="39" spans="1:5" x14ac:dyDescent="0.2">
      <c r="A39" s="61">
        <v>50709</v>
      </c>
      <c r="B39" s="62" t="s">
        <v>177</v>
      </c>
      <c r="C39" s="122">
        <v>10.09</v>
      </c>
      <c r="D39" s="58">
        <v>0.2</v>
      </c>
      <c r="E39" s="58">
        <v>6.06</v>
      </c>
    </row>
    <row r="40" spans="1:5" x14ac:dyDescent="0.2">
      <c r="A40" s="61">
        <v>50710</v>
      </c>
      <c r="B40" s="62" t="s">
        <v>178</v>
      </c>
      <c r="C40" s="122">
        <v>12.84</v>
      </c>
      <c r="D40" s="58">
        <v>0.77500000000000002</v>
      </c>
      <c r="E40" s="58">
        <v>7.71</v>
      </c>
    </row>
    <row r="41" spans="1:5" x14ac:dyDescent="0.2">
      <c r="A41" s="61">
        <v>50711</v>
      </c>
      <c r="B41" s="62" t="s">
        <v>179</v>
      </c>
      <c r="C41" s="122">
        <v>13.04</v>
      </c>
      <c r="D41" s="58">
        <v>0.3</v>
      </c>
      <c r="E41" s="58">
        <v>7.82</v>
      </c>
    </row>
    <row r="42" spans="1:5" x14ac:dyDescent="0.2">
      <c r="A42" s="61">
        <v>50712</v>
      </c>
      <c r="B42" s="62" t="s">
        <v>180</v>
      </c>
      <c r="C42" s="122">
        <v>5.03</v>
      </c>
      <c r="D42" s="58">
        <v>0.11</v>
      </c>
      <c r="E42" s="58">
        <v>3.01</v>
      </c>
    </row>
    <row r="43" spans="1:5" x14ac:dyDescent="0.2">
      <c r="A43" s="61">
        <v>50713</v>
      </c>
      <c r="B43" s="62" t="s">
        <v>181</v>
      </c>
      <c r="C43" s="122">
        <v>6.9</v>
      </c>
      <c r="D43" s="58">
        <v>0.15</v>
      </c>
      <c r="E43" s="58">
        <v>4.1399999999999997</v>
      </c>
    </row>
    <row r="44" spans="1:5" x14ac:dyDescent="0.2">
      <c r="A44" s="61">
        <v>50714</v>
      </c>
      <c r="B44" s="62" t="s">
        <v>182</v>
      </c>
      <c r="C44" s="122">
        <v>5.87</v>
      </c>
      <c r="D44" s="58">
        <v>0.18</v>
      </c>
      <c r="E44" s="58">
        <v>3.52</v>
      </c>
    </row>
    <row r="45" spans="1:5" x14ac:dyDescent="0.2">
      <c r="A45" s="61">
        <v>50715</v>
      </c>
      <c r="B45" s="62" t="s">
        <v>183</v>
      </c>
      <c r="C45" s="122">
        <v>2.37</v>
      </c>
      <c r="D45" s="58">
        <v>0.05</v>
      </c>
      <c r="E45" s="58">
        <v>1.43</v>
      </c>
    </row>
    <row r="46" spans="1:5" x14ac:dyDescent="0.2">
      <c r="A46" s="61">
        <v>50716</v>
      </c>
      <c r="B46" s="62" t="s">
        <v>184</v>
      </c>
      <c r="C46" s="122">
        <v>3.28</v>
      </c>
      <c r="D46" s="58">
        <v>0.08</v>
      </c>
      <c r="E46" s="58">
        <v>1.97</v>
      </c>
    </row>
    <row r="47" spans="1:5" x14ac:dyDescent="0.2">
      <c r="A47" s="61">
        <v>50717</v>
      </c>
      <c r="B47" s="62" t="s">
        <v>185</v>
      </c>
      <c r="C47" s="122">
        <v>1.7</v>
      </c>
      <c r="D47" s="58">
        <v>0.03</v>
      </c>
      <c r="E47" s="58">
        <v>1.02</v>
      </c>
    </row>
    <row r="48" spans="1:5" x14ac:dyDescent="0.2">
      <c r="A48" s="61">
        <v>50750</v>
      </c>
      <c r="B48" s="62" t="s">
        <v>186</v>
      </c>
      <c r="C48" s="122">
        <v>14.32</v>
      </c>
      <c r="D48" s="58">
        <v>0.62</v>
      </c>
      <c r="E48" s="58">
        <v>8.59</v>
      </c>
    </row>
    <row r="49" spans="1:5" x14ac:dyDescent="0.2">
      <c r="A49" s="61">
        <v>50810</v>
      </c>
      <c r="B49" s="62" t="s">
        <v>187</v>
      </c>
      <c r="C49" s="122">
        <v>3.31</v>
      </c>
      <c r="D49" s="58">
        <v>0.08</v>
      </c>
      <c r="E49" s="58">
        <v>1.99</v>
      </c>
    </row>
    <row r="50" spans="1:5" x14ac:dyDescent="0.2">
      <c r="A50" s="61">
        <v>50811</v>
      </c>
      <c r="B50" s="62" t="s">
        <v>188</v>
      </c>
      <c r="C50" s="122">
        <v>7.23</v>
      </c>
      <c r="D50" s="58">
        <v>0.08</v>
      </c>
      <c r="E50" s="58">
        <v>4.33</v>
      </c>
    </row>
    <row r="51" spans="1:5" x14ac:dyDescent="0.2">
      <c r="A51" s="61">
        <v>50812</v>
      </c>
      <c r="B51" s="62" t="s">
        <v>189</v>
      </c>
      <c r="C51" s="122">
        <v>9.2799999999999994</v>
      </c>
      <c r="D51" s="58">
        <v>0.09</v>
      </c>
      <c r="E51" s="58">
        <v>5.56</v>
      </c>
    </row>
    <row r="52" spans="1:5" x14ac:dyDescent="0.2">
      <c r="A52" s="61">
        <v>50813</v>
      </c>
      <c r="B52" s="62" t="s">
        <v>190</v>
      </c>
      <c r="C52" s="122">
        <v>20.32</v>
      </c>
      <c r="D52" s="58">
        <v>0.14000000000000001</v>
      </c>
      <c r="E52" s="58">
        <v>12.19</v>
      </c>
    </row>
    <row r="53" spans="1:5" x14ac:dyDescent="0.2">
      <c r="A53" s="61">
        <v>50860</v>
      </c>
      <c r="B53" s="62" t="s">
        <v>191</v>
      </c>
      <c r="C53" s="122">
        <v>4.12</v>
      </c>
      <c r="D53" s="58">
        <v>8.7999999999999995E-2</v>
      </c>
      <c r="E53" s="58">
        <v>2.4700000000000002</v>
      </c>
    </row>
    <row r="54" spans="1:5" x14ac:dyDescent="0.2">
      <c r="A54" s="61">
        <v>50861</v>
      </c>
      <c r="B54" s="62" t="s">
        <v>192</v>
      </c>
      <c r="C54" s="122">
        <v>5.64</v>
      </c>
      <c r="D54" s="58">
        <v>6.3E-2</v>
      </c>
      <c r="E54" s="58">
        <v>3.37</v>
      </c>
    </row>
    <row r="55" spans="1:5" x14ac:dyDescent="0.2">
      <c r="A55" s="61">
        <v>50862</v>
      </c>
      <c r="B55" s="62" t="s">
        <v>193</v>
      </c>
      <c r="C55" s="122">
        <v>5.87</v>
      </c>
      <c r="D55" s="58">
        <v>8.7999999999999995E-2</v>
      </c>
      <c r="E55" s="58">
        <v>3.52</v>
      </c>
    </row>
    <row r="56" spans="1:5" x14ac:dyDescent="0.2">
      <c r="A56" s="61">
        <v>50863</v>
      </c>
      <c r="B56" s="62" t="s">
        <v>194</v>
      </c>
      <c r="C56" s="122">
        <v>8.4600000000000009</v>
      </c>
      <c r="D56" s="58">
        <v>0.18099999999999999</v>
      </c>
      <c r="E56" s="58">
        <v>5.08</v>
      </c>
    </row>
    <row r="57" spans="1:5" x14ac:dyDescent="0.2">
      <c r="A57" s="61">
        <v>50864</v>
      </c>
      <c r="B57" s="62" t="s">
        <v>195</v>
      </c>
      <c r="C57" s="122">
        <v>10.46</v>
      </c>
      <c r="D57" s="58">
        <v>4.3999999999999997E-2</v>
      </c>
      <c r="E57" s="58">
        <v>6.28</v>
      </c>
    </row>
    <row r="58" spans="1:5" x14ac:dyDescent="0.2">
      <c r="A58" s="61">
        <v>50870</v>
      </c>
      <c r="B58" s="62" t="s">
        <v>196</v>
      </c>
      <c r="C58" s="122">
        <v>3.65</v>
      </c>
      <c r="D58" s="58">
        <v>6.3E-2</v>
      </c>
      <c r="E58" s="58">
        <v>2.19</v>
      </c>
    </row>
    <row r="59" spans="1:5" x14ac:dyDescent="0.2">
      <c r="A59" s="61">
        <v>50871</v>
      </c>
      <c r="B59" s="62" t="s">
        <v>197</v>
      </c>
      <c r="C59" s="122">
        <v>7.94</v>
      </c>
      <c r="D59" s="58">
        <v>6.3E-2</v>
      </c>
      <c r="E59" s="58">
        <v>4.7699999999999996</v>
      </c>
    </row>
    <row r="60" spans="1:5" x14ac:dyDescent="0.2">
      <c r="A60" s="61">
        <v>50872</v>
      </c>
      <c r="B60" s="62" t="s">
        <v>198</v>
      </c>
      <c r="C60" s="122">
        <v>7.15</v>
      </c>
      <c r="D60" s="58">
        <v>8.7999999999999995E-2</v>
      </c>
      <c r="E60" s="58">
        <v>4.29</v>
      </c>
    </row>
    <row r="61" spans="1:5" x14ac:dyDescent="0.2">
      <c r="A61" s="61">
        <v>50873</v>
      </c>
      <c r="B61" s="62" t="s">
        <v>199</v>
      </c>
      <c r="C61" s="122">
        <v>13.59</v>
      </c>
      <c r="D61" s="58">
        <v>0.156</v>
      </c>
      <c r="E61" s="58">
        <v>8.15</v>
      </c>
    </row>
    <row r="62" spans="1:5" x14ac:dyDescent="0.2">
      <c r="A62" s="61">
        <v>50877</v>
      </c>
      <c r="B62" s="62" t="s">
        <v>200</v>
      </c>
      <c r="C62" s="122">
        <v>13.02</v>
      </c>
      <c r="D62" s="58">
        <v>0.77500000000000002</v>
      </c>
      <c r="E62" s="58">
        <v>7.81</v>
      </c>
    </row>
    <row r="63" spans="1:5" x14ac:dyDescent="0.2">
      <c r="A63" s="61">
        <v>50878</v>
      </c>
      <c r="B63" s="62" t="s">
        <v>201</v>
      </c>
      <c r="C63" s="122">
        <v>19.829999999999998</v>
      </c>
      <c r="D63" s="58">
        <v>0.76900000000000002</v>
      </c>
      <c r="E63" s="58">
        <v>11.89</v>
      </c>
    </row>
    <row r="64" spans="1:5" x14ac:dyDescent="0.2">
      <c r="A64" s="61">
        <v>50879</v>
      </c>
      <c r="B64" s="62" t="s">
        <v>202</v>
      </c>
      <c r="C64" s="122">
        <v>17.55</v>
      </c>
      <c r="D64" s="58">
        <v>0.86899999999999999</v>
      </c>
      <c r="E64" s="58">
        <v>10.53</v>
      </c>
    </row>
    <row r="65" spans="1:5" x14ac:dyDescent="0.2">
      <c r="A65" s="61">
        <v>50880</v>
      </c>
      <c r="B65" s="62" t="s">
        <v>203</v>
      </c>
      <c r="C65" s="122">
        <v>23.93</v>
      </c>
      <c r="D65" s="58">
        <v>0.60599999999999998</v>
      </c>
      <c r="E65" s="58">
        <v>14.35</v>
      </c>
    </row>
    <row r="66" spans="1:5" x14ac:dyDescent="0.2">
      <c r="A66" s="61">
        <v>50883</v>
      </c>
      <c r="B66" s="62" t="s">
        <v>204</v>
      </c>
      <c r="C66" s="122">
        <v>74</v>
      </c>
      <c r="D66" s="58">
        <v>2.5249999999999999</v>
      </c>
      <c r="E66" s="58">
        <v>44.4</v>
      </c>
    </row>
    <row r="67" spans="1:5" x14ac:dyDescent="0.2">
      <c r="A67" s="61">
        <v>50885</v>
      </c>
      <c r="B67" s="62" t="s">
        <v>205</v>
      </c>
      <c r="C67" s="122">
        <v>127.92</v>
      </c>
      <c r="D67" s="58">
        <v>3.3</v>
      </c>
      <c r="E67" s="58">
        <v>76.75</v>
      </c>
    </row>
    <row r="68" spans="1:5" x14ac:dyDescent="0.2">
      <c r="A68" s="61">
        <v>50910</v>
      </c>
      <c r="B68" s="62" t="s">
        <v>206</v>
      </c>
      <c r="C68" s="122">
        <v>6.76</v>
      </c>
      <c r="D68" s="58">
        <v>0.17</v>
      </c>
      <c r="E68" s="58">
        <v>4.05</v>
      </c>
    </row>
    <row r="69" spans="1:5" x14ac:dyDescent="0.2">
      <c r="A69" s="61">
        <v>50911</v>
      </c>
      <c r="B69" s="62" t="s">
        <v>207</v>
      </c>
      <c r="C69" s="122">
        <v>10.78</v>
      </c>
      <c r="D69" s="58">
        <v>0.22</v>
      </c>
      <c r="E69" s="58">
        <v>6.47</v>
      </c>
    </row>
    <row r="70" spans="1:5" x14ac:dyDescent="0.2">
      <c r="A70" s="61">
        <v>50912</v>
      </c>
      <c r="B70" s="62" t="s">
        <v>208</v>
      </c>
      <c r="C70" s="122">
        <v>14.52</v>
      </c>
      <c r="D70" s="58">
        <v>0.43</v>
      </c>
      <c r="E70" s="58">
        <v>8.7100000000000009</v>
      </c>
    </row>
    <row r="71" spans="1:5" x14ac:dyDescent="0.2">
      <c r="A71" s="61">
        <v>50913</v>
      </c>
      <c r="B71" s="62" t="s">
        <v>209</v>
      </c>
      <c r="C71" s="122">
        <v>19.11</v>
      </c>
      <c r="D71" s="58">
        <v>0.53100000000000003</v>
      </c>
      <c r="E71" s="58">
        <v>11.47</v>
      </c>
    </row>
    <row r="72" spans="1:5" x14ac:dyDescent="0.2">
      <c r="A72" s="61">
        <v>50914</v>
      </c>
      <c r="B72" s="62" t="s">
        <v>210</v>
      </c>
      <c r="C72" s="122">
        <v>33.89</v>
      </c>
      <c r="D72" s="58">
        <v>0.88800000000000001</v>
      </c>
      <c r="E72" s="58">
        <v>20.34</v>
      </c>
    </row>
    <row r="73" spans="1:5" x14ac:dyDescent="0.2">
      <c r="A73" s="61">
        <v>90120</v>
      </c>
      <c r="B73" s="62" t="s">
        <v>211</v>
      </c>
      <c r="C73" s="122">
        <v>12</v>
      </c>
      <c r="D73" s="58">
        <v>0.47</v>
      </c>
      <c r="E73" s="58">
        <v>7.2</v>
      </c>
    </row>
    <row r="74" spans="1:5" x14ac:dyDescent="0.2">
      <c r="A74" s="61">
        <v>90220</v>
      </c>
      <c r="B74" s="62" t="s">
        <v>212</v>
      </c>
      <c r="C74" s="122">
        <v>12</v>
      </c>
      <c r="D74" s="58">
        <v>0.48</v>
      </c>
      <c r="E74" s="58">
        <v>7.2</v>
      </c>
    </row>
    <row r="75" spans="1:5" x14ac:dyDescent="0.2">
      <c r="A75" s="63" t="s">
        <v>213</v>
      </c>
      <c r="B75" s="62" t="s">
        <v>214</v>
      </c>
      <c r="C75" s="122">
        <v>46.26</v>
      </c>
      <c r="D75" s="58">
        <v>0.2</v>
      </c>
      <c r="E75" s="58">
        <v>27.75</v>
      </c>
    </row>
    <row r="76" spans="1:5" x14ac:dyDescent="0.2">
      <c r="A76" s="63" t="s">
        <v>215</v>
      </c>
      <c r="B76" s="62" t="s">
        <v>216</v>
      </c>
      <c r="C76" s="122">
        <v>66.08</v>
      </c>
      <c r="D76" s="58">
        <v>0.2</v>
      </c>
      <c r="E76" s="58">
        <v>39.659999999999997</v>
      </c>
    </row>
    <row r="77" spans="1:5" x14ac:dyDescent="0.2">
      <c r="A77" s="63" t="s">
        <v>217</v>
      </c>
      <c r="B77" s="62" t="s">
        <v>218</v>
      </c>
      <c r="C77" s="122">
        <v>85.91</v>
      </c>
      <c r="D77" s="58">
        <v>0.25</v>
      </c>
      <c r="E77" s="58">
        <v>51.55</v>
      </c>
    </row>
    <row r="78" spans="1:5" x14ac:dyDescent="0.2">
      <c r="A78" s="63" t="s">
        <v>219</v>
      </c>
      <c r="B78" s="62" t="s">
        <v>220</v>
      </c>
      <c r="C78" s="122">
        <v>120.16</v>
      </c>
      <c r="D78" s="58">
        <v>0.33</v>
      </c>
      <c r="E78" s="58">
        <v>79.3</v>
      </c>
    </row>
    <row r="79" spans="1:5" x14ac:dyDescent="0.2">
      <c r="A79" s="63" t="s">
        <v>221</v>
      </c>
      <c r="B79" s="62" t="s">
        <v>222</v>
      </c>
      <c r="C79" s="122">
        <v>396.56</v>
      </c>
      <c r="D79" s="58">
        <v>0.4</v>
      </c>
      <c r="E79" s="58">
        <v>237.93</v>
      </c>
    </row>
    <row r="80" spans="1:5" x14ac:dyDescent="0.2">
      <c r="A80" s="63" t="s">
        <v>223</v>
      </c>
      <c r="B80" s="62" t="s">
        <v>224</v>
      </c>
      <c r="C80" s="122">
        <v>26.42</v>
      </c>
      <c r="D80" s="58">
        <v>1.03</v>
      </c>
      <c r="E80" s="58">
        <v>15.85</v>
      </c>
    </row>
    <row r="81" spans="1:5" x14ac:dyDescent="0.2">
      <c r="A81" s="63" t="s">
        <v>225</v>
      </c>
      <c r="B81" s="62" t="s">
        <v>226</v>
      </c>
      <c r="C81" s="122">
        <v>66.08</v>
      </c>
      <c r="D81" s="58">
        <v>1.21</v>
      </c>
      <c r="E81" s="58">
        <v>39.659999999999997</v>
      </c>
    </row>
    <row r="82" spans="1:5" x14ac:dyDescent="0.2">
      <c r="A82" s="63" t="s">
        <v>63</v>
      </c>
      <c r="B82" s="62" t="s">
        <v>227</v>
      </c>
      <c r="C82" s="122">
        <v>1.8</v>
      </c>
      <c r="D82" s="58">
        <v>0</v>
      </c>
      <c r="E82" s="58">
        <v>1.08</v>
      </c>
    </row>
    <row r="83" spans="1:5" x14ac:dyDescent="0.2">
      <c r="A83" s="63" t="s">
        <v>228</v>
      </c>
      <c r="B83" s="62" t="s">
        <v>229</v>
      </c>
      <c r="C83" s="122">
        <v>1.8</v>
      </c>
      <c r="D83" s="58">
        <v>0</v>
      </c>
      <c r="E83" s="58">
        <v>1.08</v>
      </c>
    </row>
    <row r="84" spans="1:5" x14ac:dyDescent="0.2">
      <c r="A84" s="63" t="s">
        <v>230</v>
      </c>
      <c r="B84" s="62" t="s">
        <v>231</v>
      </c>
      <c r="C84" s="122">
        <v>1.8</v>
      </c>
      <c r="D84" s="58">
        <v>0</v>
      </c>
      <c r="E84" s="58">
        <v>1.08</v>
      </c>
    </row>
    <row r="85" spans="1:5" x14ac:dyDescent="0.2">
      <c r="A85" s="63" t="s">
        <v>232</v>
      </c>
      <c r="B85" s="62" t="s">
        <v>233</v>
      </c>
      <c r="C85" s="122">
        <v>1.8</v>
      </c>
      <c r="D85" s="58">
        <v>0</v>
      </c>
      <c r="E85" s="58">
        <v>1.08</v>
      </c>
    </row>
    <row r="86" spans="1:5" x14ac:dyDescent="0.2">
      <c r="A86" s="63" t="s">
        <v>234</v>
      </c>
      <c r="B86" s="62" t="s">
        <v>235</v>
      </c>
      <c r="C86" s="122">
        <v>1.8</v>
      </c>
      <c r="D86" s="58">
        <v>0</v>
      </c>
      <c r="E86" s="58">
        <v>1.08</v>
      </c>
    </row>
    <row r="87" spans="1:5" x14ac:dyDescent="0.2">
      <c r="A87" s="63" t="s">
        <v>236</v>
      </c>
      <c r="B87" s="62" t="s">
        <v>237</v>
      </c>
      <c r="C87" s="122">
        <v>27.55</v>
      </c>
      <c r="D87" s="58">
        <v>1.6</v>
      </c>
      <c r="E87" s="58">
        <v>16.53</v>
      </c>
    </row>
    <row r="88" spans="1:5" x14ac:dyDescent="0.2">
      <c r="A88" s="63" t="s">
        <v>64</v>
      </c>
      <c r="B88" s="62" t="s">
        <v>238</v>
      </c>
      <c r="C88" s="122">
        <v>60.07</v>
      </c>
      <c r="D88" s="58">
        <v>1.61</v>
      </c>
      <c r="E88" s="58">
        <v>36.049999999999997</v>
      </c>
    </row>
    <row r="89" spans="1:5" x14ac:dyDescent="0.2">
      <c r="A89" s="63" t="s">
        <v>65</v>
      </c>
      <c r="B89" s="62" t="s">
        <v>239</v>
      </c>
      <c r="C89" s="122">
        <v>120.16</v>
      </c>
      <c r="D89" s="58">
        <v>1.5</v>
      </c>
      <c r="E89" s="58">
        <v>72.09</v>
      </c>
    </row>
    <row r="90" spans="1:5" x14ac:dyDescent="0.2">
      <c r="A90" s="63" t="s">
        <v>129</v>
      </c>
      <c r="B90" s="62" t="s">
        <v>240</v>
      </c>
      <c r="C90" s="122">
        <v>27.55</v>
      </c>
      <c r="D90" s="58">
        <v>1</v>
      </c>
      <c r="E90" s="58">
        <v>16.53</v>
      </c>
    </row>
    <row r="91" spans="1:5" x14ac:dyDescent="0.2">
      <c r="A91" s="63" t="s">
        <v>66</v>
      </c>
      <c r="B91" s="62" t="s">
        <v>241</v>
      </c>
      <c r="C91" s="122">
        <v>24.24</v>
      </c>
      <c r="D91" s="58">
        <v>1.1299999999999999</v>
      </c>
      <c r="E91" s="58">
        <v>14.54</v>
      </c>
    </row>
    <row r="92" spans="1:5" x14ac:dyDescent="0.2">
      <c r="A92" s="63" t="s">
        <v>133</v>
      </c>
      <c r="B92" s="62" t="s">
        <v>242</v>
      </c>
      <c r="C92" s="122">
        <v>28.65</v>
      </c>
      <c r="D92" s="58">
        <v>0.8</v>
      </c>
      <c r="E92" s="58">
        <v>17.190000000000001</v>
      </c>
    </row>
    <row r="93" spans="1:5" x14ac:dyDescent="0.2">
      <c r="A93" s="63" t="s">
        <v>134</v>
      </c>
      <c r="B93" s="62" t="s">
        <v>243</v>
      </c>
      <c r="C93" s="122">
        <v>28.65</v>
      </c>
      <c r="D93" s="58">
        <v>0.6</v>
      </c>
      <c r="E93" s="58">
        <v>17.190000000000001</v>
      </c>
    </row>
    <row r="94" spans="1:5" x14ac:dyDescent="0.2">
      <c r="A94" s="63" t="s">
        <v>78</v>
      </c>
      <c r="B94" s="62" t="s">
        <v>244</v>
      </c>
      <c r="C94" s="122">
        <v>110.51</v>
      </c>
      <c r="D94" s="58">
        <v>3.14</v>
      </c>
      <c r="E94" s="58">
        <v>66.3</v>
      </c>
    </row>
    <row r="95" spans="1:5" x14ac:dyDescent="0.2">
      <c r="A95" s="63" t="s">
        <v>79</v>
      </c>
      <c r="B95" s="62" t="s">
        <v>245</v>
      </c>
      <c r="C95" s="122">
        <v>149.19999999999999</v>
      </c>
      <c r="D95" s="58">
        <v>4.0999999999999996</v>
      </c>
      <c r="E95" s="58">
        <v>89.51</v>
      </c>
    </row>
    <row r="96" spans="1:5" x14ac:dyDescent="0.2">
      <c r="A96" s="63" t="s">
        <v>80</v>
      </c>
      <c r="B96" s="62" t="s">
        <v>246</v>
      </c>
      <c r="C96" s="122">
        <v>151.97999999999999</v>
      </c>
      <c r="D96" s="58">
        <v>5.09</v>
      </c>
      <c r="E96" s="58">
        <v>91.18</v>
      </c>
    </row>
    <row r="97" spans="1:5" x14ac:dyDescent="0.2">
      <c r="A97" s="63" t="s">
        <v>68</v>
      </c>
      <c r="B97" s="62" t="s">
        <v>247</v>
      </c>
      <c r="C97" s="122">
        <v>71.08</v>
      </c>
      <c r="D97" s="58">
        <v>1.8</v>
      </c>
      <c r="E97" s="58">
        <v>42.65</v>
      </c>
    </row>
    <row r="98" spans="1:5" x14ac:dyDescent="0.2">
      <c r="A98" s="63" t="s">
        <v>69</v>
      </c>
      <c r="B98" s="62" t="s">
        <v>248</v>
      </c>
      <c r="C98" s="122">
        <v>75.69</v>
      </c>
      <c r="D98" s="58">
        <v>2.2400000000000002</v>
      </c>
      <c r="E98" s="58">
        <v>45.4</v>
      </c>
    </row>
    <row r="99" spans="1:5" x14ac:dyDescent="0.2">
      <c r="A99" s="63" t="s">
        <v>70</v>
      </c>
      <c r="B99" s="62" t="s">
        <v>249</v>
      </c>
      <c r="C99" s="122">
        <v>90.98</v>
      </c>
      <c r="D99" s="58">
        <v>1.1200000000000001</v>
      </c>
      <c r="E99" s="58">
        <v>54.59</v>
      </c>
    </row>
    <row r="100" spans="1:5" x14ac:dyDescent="0.2">
      <c r="A100" s="63" t="s">
        <v>71</v>
      </c>
      <c r="B100" s="62" t="s">
        <v>250</v>
      </c>
      <c r="C100" s="122">
        <v>106.29</v>
      </c>
      <c r="D100" s="58">
        <v>2.16</v>
      </c>
      <c r="E100" s="58">
        <v>63.76</v>
      </c>
    </row>
    <row r="101" spans="1:5" x14ac:dyDescent="0.2">
      <c r="A101" s="63" t="s">
        <v>251</v>
      </c>
      <c r="B101" s="62" t="s">
        <v>252</v>
      </c>
      <c r="C101" s="122">
        <v>63.01</v>
      </c>
      <c r="D101" s="58">
        <v>1.6</v>
      </c>
      <c r="E101" s="58">
        <v>37.799999999999997</v>
      </c>
    </row>
    <row r="102" spans="1:5" x14ac:dyDescent="0.2">
      <c r="A102" s="63" t="s">
        <v>72</v>
      </c>
      <c r="B102" s="62" t="s">
        <v>253</v>
      </c>
      <c r="C102" s="122">
        <v>94.58</v>
      </c>
      <c r="D102" s="58">
        <v>3.1</v>
      </c>
      <c r="E102" s="58">
        <v>56.75</v>
      </c>
    </row>
    <row r="103" spans="1:5" x14ac:dyDescent="0.2">
      <c r="A103" s="63" t="s">
        <v>73</v>
      </c>
      <c r="B103" s="62" t="s">
        <v>254</v>
      </c>
      <c r="C103" s="122">
        <v>106.29</v>
      </c>
      <c r="D103" s="58">
        <v>4.09</v>
      </c>
      <c r="E103" s="58">
        <v>63.76</v>
      </c>
    </row>
    <row r="104" spans="1:5" x14ac:dyDescent="0.2">
      <c r="A104" s="63" t="s">
        <v>74</v>
      </c>
      <c r="B104" s="62" t="s">
        <v>255</v>
      </c>
      <c r="C104" s="122">
        <v>127.02</v>
      </c>
      <c r="D104" s="58">
        <v>5.14</v>
      </c>
      <c r="E104" s="58">
        <v>76.2</v>
      </c>
    </row>
    <row r="105" spans="1:5" x14ac:dyDescent="0.2">
      <c r="A105" s="63" t="s">
        <v>75</v>
      </c>
      <c r="B105" s="62" t="s">
        <v>256</v>
      </c>
      <c r="C105" s="122">
        <v>103.48</v>
      </c>
      <c r="D105" s="58">
        <v>3</v>
      </c>
      <c r="E105" s="58">
        <v>62.08</v>
      </c>
    </row>
    <row r="106" spans="1:5" x14ac:dyDescent="0.2">
      <c r="A106" s="63" t="s">
        <v>76</v>
      </c>
      <c r="B106" s="62" t="s">
        <v>257</v>
      </c>
      <c r="C106" s="122">
        <v>144.38</v>
      </c>
      <c r="D106" s="58">
        <v>4.0999999999999996</v>
      </c>
      <c r="E106" s="58">
        <v>86.62</v>
      </c>
    </row>
    <row r="107" spans="1:5" x14ac:dyDescent="0.2">
      <c r="A107" s="63" t="s">
        <v>77</v>
      </c>
      <c r="B107" s="62" t="s">
        <v>258</v>
      </c>
      <c r="C107" s="122">
        <v>147.75</v>
      </c>
      <c r="D107" s="58">
        <v>5.0999999999999996</v>
      </c>
      <c r="E107" s="58">
        <v>88.64</v>
      </c>
    </row>
    <row r="108" spans="1:5" x14ac:dyDescent="0.2">
      <c r="A108" s="63" t="s">
        <v>259</v>
      </c>
      <c r="B108" s="62" t="s">
        <v>260</v>
      </c>
      <c r="C108" s="122">
        <v>12</v>
      </c>
      <c r="D108" s="58">
        <v>0.05</v>
      </c>
      <c r="E108" s="58">
        <v>7.2</v>
      </c>
    </row>
    <row r="109" spans="1:5" x14ac:dyDescent="0.2">
      <c r="A109" s="63" t="s">
        <v>261</v>
      </c>
      <c r="B109" s="62" t="s">
        <v>262</v>
      </c>
      <c r="C109" s="122">
        <v>10.8</v>
      </c>
      <c r="D109" s="58">
        <v>0.15</v>
      </c>
      <c r="E109" s="58">
        <v>6.48</v>
      </c>
    </row>
    <row r="110" spans="1:5" x14ac:dyDescent="0.2">
      <c r="A110" s="63" t="s">
        <v>263</v>
      </c>
      <c r="B110" s="62" t="s">
        <v>264</v>
      </c>
      <c r="C110" s="122">
        <v>10.8</v>
      </c>
      <c r="D110" s="58">
        <v>0.05</v>
      </c>
      <c r="E110" s="58">
        <v>6.48</v>
      </c>
    </row>
    <row r="111" spans="1:5" x14ac:dyDescent="0.2">
      <c r="A111" s="63" t="s">
        <v>31</v>
      </c>
      <c r="B111" s="62" t="s">
        <v>265</v>
      </c>
      <c r="C111" s="122">
        <v>6.35</v>
      </c>
      <c r="D111" s="58">
        <v>0.04</v>
      </c>
      <c r="E111" s="58">
        <v>3.81</v>
      </c>
    </row>
    <row r="112" spans="1:5" x14ac:dyDescent="0.2">
      <c r="A112" s="63" t="s">
        <v>266</v>
      </c>
      <c r="B112" s="62" t="s">
        <v>267</v>
      </c>
      <c r="C112" s="122">
        <v>10.8</v>
      </c>
      <c r="D112" s="58">
        <v>0.02</v>
      </c>
      <c r="E112" s="58">
        <v>6.48</v>
      </c>
    </row>
    <row r="113" spans="1:5" x14ac:dyDescent="0.2">
      <c r="A113" s="63" t="s">
        <v>32</v>
      </c>
      <c r="B113" s="62" t="s">
        <v>268</v>
      </c>
      <c r="C113" s="122">
        <v>9.09</v>
      </c>
      <c r="D113" s="58">
        <v>0.09</v>
      </c>
      <c r="E113" s="58">
        <v>5.46</v>
      </c>
    </row>
    <row r="114" spans="1:5" x14ac:dyDescent="0.2">
      <c r="A114" s="63" t="s">
        <v>269</v>
      </c>
      <c r="B114" s="62" t="s">
        <v>270</v>
      </c>
      <c r="C114" s="122">
        <v>12</v>
      </c>
      <c r="D114" s="58">
        <v>0.25</v>
      </c>
      <c r="E114" s="58">
        <v>7.2</v>
      </c>
    </row>
    <row r="115" spans="1:5" x14ac:dyDescent="0.2">
      <c r="A115" s="63" t="s">
        <v>271</v>
      </c>
      <c r="B115" s="62" t="s">
        <v>272</v>
      </c>
      <c r="C115" s="122">
        <v>12</v>
      </c>
      <c r="D115" s="58">
        <v>0.25</v>
      </c>
      <c r="E115" s="58">
        <v>7.2</v>
      </c>
    </row>
    <row r="116" spans="1:5" x14ac:dyDescent="0.2">
      <c r="A116" s="63" t="s">
        <v>273</v>
      </c>
      <c r="B116" s="62" t="s">
        <v>274</v>
      </c>
      <c r="C116" s="122">
        <v>12</v>
      </c>
      <c r="D116" s="58">
        <v>0.05</v>
      </c>
      <c r="E116" s="58">
        <v>7.2</v>
      </c>
    </row>
    <row r="117" spans="1:5" x14ac:dyDescent="0.2">
      <c r="A117" s="63" t="s">
        <v>33</v>
      </c>
      <c r="B117" s="62" t="s">
        <v>275</v>
      </c>
      <c r="C117" s="122">
        <v>12</v>
      </c>
      <c r="D117" s="58">
        <v>0.15</v>
      </c>
      <c r="E117" s="58">
        <v>7.2</v>
      </c>
    </row>
    <row r="118" spans="1:5" x14ac:dyDescent="0.2">
      <c r="A118" s="63" t="s">
        <v>276</v>
      </c>
      <c r="B118" s="62" t="s">
        <v>277</v>
      </c>
      <c r="C118" s="122">
        <v>48.06</v>
      </c>
      <c r="D118" s="58">
        <v>0</v>
      </c>
      <c r="E118" s="58">
        <v>28.83</v>
      </c>
    </row>
    <row r="119" spans="1:5" x14ac:dyDescent="0.2">
      <c r="A119" s="63" t="s">
        <v>278</v>
      </c>
      <c r="B119" s="62" t="s">
        <v>279</v>
      </c>
      <c r="C119" s="122">
        <v>84.11</v>
      </c>
      <c r="D119" s="58">
        <v>0</v>
      </c>
      <c r="E119" s="58">
        <v>50.47</v>
      </c>
    </row>
    <row r="120" spans="1:5" x14ac:dyDescent="0.2">
      <c r="A120" s="63" t="s">
        <v>280</v>
      </c>
      <c r="B120" s="62" t="s">
        <v>281</v>
      </c>
      <c r="C120" s="122">
        <v>176.39</v>
      </c>
      <c r="D120" s="58">
        <v>5</v>
      </c>
      <c r="E120" s="58">
        <v>105.83</v>
      </c>
    </row>
    <row r="121" spans="1:5" x14ac:dyDescent="0.2">
      <c r="A121" s="63" t="s">
        <v>282</v>
      </c>
      <c r="B121" s="62" t="s">
        <v>283</v>
      </c>
      <c r="C121" s="122">
        <v>220.49</v>
      </c>
      <c r="D121" s="58">
        <v>5</v>
      </c>
      <c r="E121" s="58">
        <v>132.29</v>
      </c>
    </row>
    <row r="122" spans="1:5" x14ac:dyDescent="0.2">
      <c r="A122" s="63" t="s">
        <v>284</v>
      </c>
      <c r="B122" s="62" t="s">
        <v>285</v>
      </c>
      <c r="C122" s="122">
        <v>9.84</v>
      </c>
      <c r="D122" s="58">
        <v>0.27</v>
      </c>
      <c r="E122" s="58">
        <v>5.9</v>
      </c>
    </row>
    <row r="123" spans="1:5" x14ac:dyDescent="0.2">
      <c r="A123" s="63" t="s">
        <v>92</v>
      </c>
      <c r="B123" s="62" t="s">
        <v>286</v>
      </c>
      <c r="C123" s="122">
        <v>10.8</v>
      </c>
      <c r="D123" s="58">
        <v>0.43099999999999999</v>
      </c>
      <c r="E123" s="58">
        <v>5.9</v>
      </c>
    </row>
    <row r="124" spans="1:5" x14ac:dyDescent="0.2">
      <c r="A124" s="63" t="s">
        <v>99</v>
      </c>
      <c r="B124" s="62" t="s">
        <v>287</v>
      </c>
      <c r="C124" s="122">
        <v>10.8</v>
      </c>
      <c r="D124" s="58">
        <v>0.47</v>
      </c>
      <c r="E124" s="58">
        <v>6.48</v>
      </c>
    </row>
    <row r="125" spans="1:5" x14ac:dyDescent="0.2">
      <c r="A125" s="63" t="s">
        <v>93</v>
      </c>
      <c r="B125" s="62" t="s">
        <v>288</v>
      </c>
      <c r="C125" s="122">
        <v>14.01</v>
      </c>
      <c r="D125" s="58">
        <v>0.79</v>
      </c>
      <c r="E125" s="58">
        <v>8.41</v>
      </c>
    </row>
    <row r="126" spans="1:5" x14ac:dyDescent="0.2">
      <c r="A126" s="63" t="s">
        <v>100</v>
      </c>
      <c r="B126" s="62" t="s">
        <v>289</v>
      </c>
      <c r="C126" s="122">
        <v>13.21</v>
      </c>
      <c r="D126" s="58">
        <v>0.72</v>
      </c>
      <c r="E126" s="58">
        <v>7.93</v>
      </c>
    </row>
    <row r="127" spans="1:5" x14ac:dyDescent="0.2">
      <c r="A127" s="63" t="s">
        <v>94</v>
      </c>
      <c r="B127" s="62" t="s">
        <v>290</v>
      </c>
      <c r="C127" s="122">
        <v>19.93</v>
      </c>
      <c r="D127" s="58">
        <v>1.1000000000000001</v>
      </c>
      <c r="E127" s="58">
        <v>11.97</v>
      </c>
    </row>
    <row r="128" spans="1:5" x14ac:dyDescent="0.2">
      <c r="A128" s="63" t="s">
        <v>101</v>
      </c>
      <c r="B128" s="62" t="s">
        <v>291</v>
      </c>
      <c r="C128" s="122">
        <v>18.3</v>
      </c>
      <c r="D128" s="58">
        <v>1.1060000000000001</v>
      </c>
      <c r="E128" s="58">
        <v>11.53</v>
      </c>
    </row>
    <row r="129" spans="1:5" x14ac:dyDescent="0.2">
      <c r="A129" s="63" t="s">
        <v>95</v>
      </c>
      <c r="B129" s="62" t="s">
        <v>292</v>
      </c>
      <c r="C129" s="122">
        <v>42.05</v>
      </c>
      <c r="D129" s="58">
        <v>2.39</v>
      </c>
      <c r="E129" s="58">
        <v>25.23</v>
      </c>
    </row>
    <row r="130" spans="1:5" x14ac:dyDescent="0.2">
      <c r="A130" s="63" t="s">
        <v>96</v>
      </c>
      <c r="B130" s="62" t="s">
        <v>293</v>
      </c>
      <c r="C130" s="122">
        <v>61.1</v>
      </c>
      <c r="D130" s="58">
        <v>3.44</v>
      </c>
      <c r="E130" s="58">
        <v>36.65</v>
      </c>
    </row>
    <row r="131" spans="1:5" x14ac:dyDescent="0.2">
      <c r="A131" s="63" t="s">
        <v>97</v>
      </c>
      <c r="B131" s="62" t="s">
        <v>294</v>
      </c>
      <c r="C131" s="122">
        <v>218.26</v>
      </c>
      <c r="D131" s="58">
        <v>10.5</v>
      </c>
      <c r="E131" s="58">
        <v>130.97</v>
      </c>
    </row>
    <row r="132" spans="1:5" x14ac:dyDescent="0.2">
      <c r="A132" s="63" t="s">
        <v>295</v>
      </c>
      <c r="B132" s="62" t="s">
        <v>296</v>
      </c>
      <c r="C132" s="122">
        <v>9.4700000000000006</v>
      </c>
      <c r="D132" s="58">
        <v>0.3</v>
      </c>
      <c r="E132" s="58">
        <v>5.68</v>
      </c>
    </row>
    <row r="133" spans="1:5" x14ac:dyDescent="0.2">
      <c r="A133" s="63" t="s">
        <v>297</v>
      </c>
      <c r="B133" s="62" t="s">
        <v>298</v>
      </c>
      <c r="C133" s="122">
        <v>11.86</v>
      </c>
      <c r="D133" s="58">
        <v>0.34399999999999997</v>
      </c>
      <c r="E133" s="58">
        <v>7.11</v>
      </c>
    </row>
    <row r="134" spans="1:5" x14ac:dyDescent="0.2">
      <c r="A134" s="63" t="s">
        <v>54</v>
      </c>
      <c r="B134" s="62" t="s">
        <v>299</v>
      </c>
      <c r="C134" s="122">
        <v>1.0900000000000001</v>
      </c>
      <c r="D134" s="58">
        <v>0.05</v>
      </c>
      <c r="E134" s="58">
        <v>0.65</v>
      </c>
    </row>
    <row r="135" spans="1:5" x14ac:dyDescent="0.2">
      <c r="A135" s="63" t="s">
        <v>53</v>
      </c>
      <c r="B135" s="62" t="s">
        <v>300</v>
      </c>
      <c r="C135" s="122">
        <v>1.0900000000000001</v>
      </c>
      <c r="D135" s="58">
        <v>0.05</v>
      </c>
      <c r="E135" s="58">
        <v>0.65</v>
      </c>
    </row>
    <row r="136" spans="1:5" x14ac:dyDescent="0.2">
      <c r="A136" s="63" t="s">
        <v>55</v>
      </c>
      <c r="B136" s="62" t="s">
        <v>301</v>
      </c>
      <c r="C136" s="122">
        <v>5.5</v>
      </c>
      <c r="D136" s="58">
        <v>0.32</v>
      </c>
      <c r="E136" s="58">
        <v>3.3</v>
      </c>
    </row>
    <row r="137" spans="1:5" x14ac:dyDescent="0.2">
      <c r="A137" s="63" t="s">
        <v>45</v>
      </c>
      <c r="B137" s="62" t="s">
        <v>302</v>
      </c>
      <c r="C137" s="122">
        <v>7.71</v>
      </c>
      <c r="D137" s="58">
        <v>0.25</v>
      </c>
      <c r="E137" s="58">
        <v>4.62</v>
      </c>
    </row>
    <row r="138" spans="1:5" x14ac:dyDescent="0.2">
      <c r="A138" s="63" t="s">
        <v>46</v>
      </c>
      <c r="B138" s="62" t="s">
        <v>303</v>
      </c>
      <c r="C138" s="122">
        <v>7.71</v>
      </c>
      <c r="D138" s="58">
        <v>0.22</v>
      </c>
      <c r="E138" s="58">
        <v>4.62</v>
      </c>
    </row>
    <row r="139" spans="1:5" x14ac:dyDescent="0.2">
      <c r="A139" s="63" t="s">
        <v>47</v>
      </c>
      <c r="B139" s="62" t="s">
        <v>304</v>
      </c>
      <c r="C139" s="122">
        <v>8.81</v>
      </c>
      <c r="D139" s="58">
        <v>0.28999999999999998</v>
      </c>
      <c r="E139" s="58">
        <v>5.28</v>
      </c>
    </row>
    <row r="140" spans="1:5" x14ac:dyDescent="0.2">
      <c r="A140" s="63" t="s">
        <v>42</v>
      </c>
      <c r="B140" s="62" t="s">
        <v>305</v>
      </c>
      <c r="C140" s="122">
        <v>9.8699999999999992</v>
      </c>
      <c r="D140" s="58">
        <v>0.32</v>
      </c>
      <c r="E140" s="58">
        <v>5.92</v>
      </c>
    </row>
    <row r="141" spans="1:5" x14ac:dyDescent="0.2">
      <c r="A141" s="63" t="s">
        <v>43</v>
      </c>
      <c r="B141" s="62" t="s">
        <v>306</v>
      </c>
      <c r="C141" s="122">
        <v>9.91</v>
      </c>
      <c r="D141" s="58">
        <v>0.25</v>
      </c>
      <c r="E141" s="58">
        <v>5.94</v>
      </c>
    </row>
    <row r="142" spans="1:5" x14ac:dyDescent="0.2">
      <c r="A142" s="63" t="s">
        <v>44</v>
      </c>
      <c r="B142" s="62" t="s">
        <v>307</v>
      </c>
      <c r="C142" s="122">
        <v>11.01</v>
      </c>
      <c r="D142" s="58">
        <v>0.32</v>
      </c>
      <c r="E142" s="58">
        <v>6.6</v>
      </c>
    </row>
    <row r="143" spans="1:5" x14ac:dyDescent="0.2">
      <c r="A143" s="63" t="s">
        <v>57</v>
      </c>
      <c r="B143" s="62" t="s">
        <v>308</v>
      </c>
      <c r="C143" s="122">
        <v>3.26</v>
      </c>
      <c r="D143" s="58">
        <v>0.06</v>
      </c>
      <c r="E143" s="58">
        <v>1.96</v>
      </c>
    </row>
    <row r="144" spans="1:5" x14ac:dyDescent="0.2">
      <c r="A144" s="63" t="s">
        <v>56</v>
      </c>
      <c r="B144" s="62" t="s">
        <v>309</v>
      </c>
      <c r="C144" s="122">
        <v>3.3</v>
      </c>
      <c r="D144" s="58">
        <v>0.06</v>
      </c>
      <c r="E144" s="58">
        <v>1.98</v>
      </c>
    </row>
    <row r="145" spans="1:5" x14ac:dyDescent="0.2">
      <c r="A145" s="63" t="s">
        <v>59</v>
      </c>
      <c r="B145" s="62" t="s">
        <v>310</v>
      </c>
      <c r="C145" s="122">
        <v>4.3600000000000003</v>
      </c>
      <c r="D145" s="58">
        <v>0.12</v>
      </c>
      <c r="E145" s="58">
        <v>2.62</v>
      </c>
    </row>
    <row r="146" spans="1:5" x14ac:dyDescent="0.2">
      <c r="A146" s="63" t="s">
        <v>58</v>
      </c>
      <c r="B146" s="62" t="s">
        <v>311</v>
      </c>
      <c r="C146" s="122">
        <v>4.4000000000000004</v>
      </c>
      <c r="D146" s="58">
        <v>0.12</v>
      </c>
      <c r="E146" s="58">
        <v>2.64</v>
      </c>
    </row>
    <row r="147" spans="1:5" x14ac:dyDescent="0.2">
      <c r="A147" s="63" t="s">
        <v>61</v>
      </c>
      <c r="B147" s="62" t="s">
        <v>312</v>
      </c>
      <c r="C147" s="122">
        <v>4.95</v>
      </c>
      <c r="D147" s="58">
        <v>0.19</v>
      </c>
      <c r="E147" s="58">
        <v>2.97</v>
      </c>
    </row>
    <row r="148" spans="1:5" x14ac:dyDescent="0.2">
      <c r="A148" s="63" t="s">
        <v>60</v>
      </c>
      <c r="B148" s="62" t="s">
        <v>313</v>
      </c>
      <c r="C148" s="122">
        <v>4.9000000000000004</v>
      </c>
      <c r="D148" s="58">
        <v>0.19</v>
      </c>
      <c r="E148" s="58">
        <v>2.94</v>
      </c>
    </row>
    <row r="149" spans="1:5" x14ac:dyDescent="0.2">
      <c r="A149" s="63" t="s">
        <v>28</v>
      </c>
      <c r="B149" s="62" t="s">
        <v>314</v>
      </c>
      <c r="C149" s="122">
        <v>24.24</v>
      </c>
      <c r="D149" s="58">
        <v>0.75</v>
      </c>
      <c r="E149" s="58">
        <v>14.54</v>
      </c>
    </row>
    <row r="150" spans="1:5" x14ac:dyDescent="0.2">
      <c r="A150" s="63" t="s">
        <v>29</v>
      </c>
      <c r="B150" s="62" t="s">
        <v>315</v>
      </c>
      <c r="C150" s="122">
        <v>33.06</v>
      </c>
      <c r="D150" s="58">
        <v>1.43</v>
      </c>
      <c r="E150" s="58">
        <v>19.829999999999998</v>
      </c>
    </row>
    <row r="151" spans="1:5" x14ac:dyDescent="0.2">
      <c r="A151" s="63" t="s">
        <v>30</v>
      </c>
      <c r="B151" s="62" t="s">
        <v>316</v>
      </c>
      <c r="C151" s="122">
        <v>38.58</v>
      </c>
      <c r="D151" s="58">
        <v>2</v>
      </c>
      <c r="E151" s="58">
        <v>23.14</v>
      </c>
    </row>
    <row r="152" spans="1:5" x14ac:dyDescent="0.2">
      <c r="A152" s="63" t="s">
        <v>20</v>
      </c>
      <c r="B152" s="62" t="s">
        <v>317</v>
      </c>
      <c r="C152" s="122">
        <v>38.58</v>
      </c>
      <c r="D152" s="58">
        <v>0.74</v>
      </c>
      <c r="E152" s="58">
        <v>23.14</v>
      </c>
    </row>
    <row r="153" spans="1:5" x14ac:dyDescent="0.2">
      <c r="A153" s="63" t="s">
        <v>21</v>
      </c>
      <c r="B153" s="62" t="s">
        <v>318</v>
      </c>
      <c r="C153" s="122">
        <v>44.09</v>
      </c>
      <c r="D153" s="58">
        <v>1.4</v>
      </c>
      <c r="E153" s="58">
        <v>26.45</v>
      </c>
    </row>
    <row r="154" spans="1:5" x14ac:dyDescent="0.2">
      <c r="A154" s="63" t="s">
        <v>22</v>
      </c>
      <c r="B154" s="62" t="s">
        <v>319</v>
      </c>
      <c r="C154" s="122">
        <v>55.11</v>
      </c>
      <c r="D154" s="58">
        <v>1.54</v>
      </c>
      <c r="E154" s="58">
        <v>33.06</v>
      </c>
    </row>
    <row r="155" spans="1:5" x14ac:dyDescent="0.2">
      <c r="A155" s="63" t="s">
        <v>49</v>
      </c>
      <c r="B155" s="62" t="s">
        <v>320</v>
      </c>
      <c r="C155" s="122">
        <v>19.239999999999998</v>
      </c>
      <c r="D155" s="58">
        <v>0.32</v>
      </c>
      <c r="E155" s="58">
        <v>11.54</v>
      </c>
    </row>
    <row r="156" spans="1:5" x14ac:dyDescent="0.2">
      <c r="A156" s="63" t="s">
        <v>48</v>
      </c>
      <c r="B156" s="62" t="s">
        <v>321</v>
      </c>
      <c r="C156" s="122">
        <v>19.28</v>
      </c>
      <c r="D156" s="58">
        <v>0.32</v>
      </c>
      <c r="E156" s="58">
        <v>11.57</v>
      </c>
    </row>
    <row r="157" spans="1:5" x14ac:dyDescent="0.2">
      <c r="A157" s="63" t="s">
        <v>51</v>
      </c>
      <c r="B157" s="62" t="s">
        <v>322</v>
      </c>
      <c r="C157" s="122">
        <v>19.79</v>
      </c>
      <c r="D157" s="58">
        <v>0.38</v>
      </c>
      <c r="E157" s="58">
        <v>11.87</v>
      </c>
    </row>
    <row r="158" spans="1:5" x14ac:dyDescent="0.2">
      <c r="A158" s="63" t="s">
        <v>50</v>
      </c>
      <c r="B158" s="62" t="s">
        <v>323</v>
      </c>
      <c r="C158" s="122">
        <v>19.829999999999998</v>
      </c>
      <c r="D158" s="58">
        <v>0.38</v>
      </c>
      <c r="E158" s="58">
        <v>11.89</v>
      </c>
    </row>
    <row r="159" spans="1:5" x14ac:dyDescent="0.2">
      <c r="A159" s="63" t="s">
        <v>13</v>
      </c>
      <c r="B159" s="62" t="s">
        <v>324</v>
      </c>
      <c r="C159" s="122">
        <v>42.5</v>
      </c>
      <c r="D159" s="58">
        <v>0.7</v>
      </c>
      <c r="E159" s="58">
        <v>25.49</v>
      </c>
    </row>
    <row r="160" spans="1:5" x14ac:dyDescent="0.2">
      <c r="A160" s="63" t="s">
        <v>14</v>
      </c>
      <c r="B160" s="62" t="s">
        <v>325</v>
      </c>
      <c r="C160" s="122">
        <v>53.16</v>
      </c>
      <c r="D160" s="58">
        <v>1.1200000000000001</v>
      </c>
      <c r="E160" s="58">
        <v>31.9</v>
      </c>
    </row>
    <row r="161" spans="1:5" x14ac:dyDescent="0.2">
      <c r="A161" s="63" t="s">
        <v>15</v>
      </c>
      <c r="B161" s="62" t="s">
        <v>326</v>
      </c>
      <c r="C161" s="122">
        <v>68.819999999999993</v>
      </c>
      <c r="D161" s="58">
        <v>2.27</v>
      </c>
      <c r="E161" s="58">
        <v>41.28</v>
      </c>
    </row>
    <row r="162" spans="1:5" x14ac:dyDescent="0.2">
      <c r="A162" s="63" t="s">
        <v>16</v>
      </c>
      <c r="B162" s="62" t="s">
        <v>327</v>
      </c>
      <c r="C162" s="122">
        <v>52.91</v>
      </c>
      <c r="D162" s="58">
        <v>1.48</v>
      </c>
      <c r="E162" s="58">
        <v>31.74</v>
      </c>
    </row>
    <row r="163" spans="1:5" x14ac:dyDescent="0.2">
      <c r="A163" s="63" t="s">
        <v>17</v>
      </c>
      <c r="B163" s="62" t="s">
        <v>328</v>
      </c>
      <c r="C163" s="122">
        <v>77.16</v>
      </c>
      <c r="D163" s="58">
        <v>3.08</v>
      </c>
      <c r="E163" s="58">
        <v>46.29</v>
      </c>
    </row>
    <row r="164" spans="1:5" x14ac:dyDescent="0.2">
      <c r="A164" s="63" t="s">
        <v>18</v>
      </c>
      <c r="B164" s="62" t="s">
        <v>329</v>
      </c>
      <c r="C164" s="122">
        <v>99.21</v>
      </c>
      <c r="D164" s="58">
        <v>3.15</v>
      </c>
      <c r="E164" s="58">
        <v>59.52</v>
      </c>
    </row>
    <row r="165" spans="1:5" x14ac:dyDescent="0.2">
      <c r="A165" s="63" t="s">
        <v>19</v>
      </c>
      <c r="B165" s="62" t="s">
        <v>330</v>
      </c>
      <c r="C165" s="122">
        <v>110.2</v>
      </c>
      <c r="D165" s="58">
        <v>4.6399999999999997</v>
      </c>
      <c r="E165" s="58">
        <v>66.12</v>
      </c>
    </row>
    <row r="166" spans="1:5" x14ac:dyDescent="0.2">
      <c r="A166" s="63" t="s">
        <v>331</v>
      </c>
      <c r="B166" s="62" t="s">
        <v>332</v>
      </c>
      <c r="C166" s="122">
        <v>396.89</v>
      </c>
      <c r="D166" s="58">
        <v>6.6</v>
      </c>
      <c r="E166" s="58">
        <v>238.13</v>
      </c>
    </row>
    <row r="167" spans="1:5" x14ac:dyDescent="0.2">
      <c r="A167" s="63" t="s">
        <v>333</v>
      </c>
      <c r="B167" s="62" t="s">
        <v>334</v>
      </c>
      <c r="C167" s="122">
        <v>507.14</v>
      </c>
      <c r="D167" s="58">
        <v>17.2</v>
      </c>
      <c r="E167" s="58">
        <v>304.27999999999997</v>
      </c>
    </row>
    <row r="168" spans="1:5" x14ac:dyDescent="0.2">
      <c r="A168" s="63" t="s">
        <v>26</v>
      </c>
      <c r="B168" s="62" t="s">
        <v>335</v>
      </c>
      <c r="C168" s="122">
        <v>125.11</v>
      </c>
      <c r="D168" s="58">
        <v>5</v>
      </c>
      <c r="E168" s="58">
        <v>75.06</v>
      </c>
    </row>
    <row r="169" spans="1:5" x14ac:dyDescent="0.2">
      <c r="A169" s="63" t="s">
        <v>27</v>
      </c>
      <c r="B169" s="62" t="s">
        <v>336</v>
      </c>
      <c r="C169" s="122">
        <v>125.11</v>
      </c>
      <c r="D169" s="58">
        <v>5</v>
      </c>
      <c r="E169" s="58">
        <v>75.06</v>
      </c>
    </row>
    <row r="170" spans="1:5" x14ac:dyDescent="0.2">
      <c r="A170" s="63" t="s">
        <v>337</v>
      </c>
      <c r="B170" s="62" t="s">
        <v>338</v>
      </c>
      <c r="C170" s="122">
        <v>173.2</v>
      </c>
      <c r="D170" s="58">
        <v>11.5</v>
      </c>
      <c r="E170" s="58">
        <v>103.91</v>
      </c>
    </row>
    <row r="171" spans="1:5" x14ac:dyDescent="0.2">
      <c r="A171" s="63" t="s">
        <v>35</v>
      </c>
      <c r="B171" s="62" t="s">
        <v>339</v>
      </c>
      <c r="C171" s="122">
        <v>225.4</v>
      </c>
      <c r="D171" s="58">
        <v>35</v>
      </c>
      <c r="E171" s="58">
        <v>135.24</v>
      </c>
    </row>
    <row r="172" spans="1:5" x14ac:dyDescent="0.2">
      <c r="A172" s="63" t="s">
        <v>36</v>
      </c>
      <c r="B172" s="62" t="s">
        <v>340</v>
      </c>
      <c r="C172" s="122">
        <v>308.26</v>
      </c>
      <c r="D172" s="58">
        <v>55</v>
      </c>
      <c r="E172" s="58">
        <v>184.95</v>
      </c>
    </row>
    <row r="173" spans="1:5" x14ac:dyDescent="0.2">
      <c r="A173" s="63" t="s">
        <v>37</v>
      </c>
      <c r="B173" s="62" t="s">
        <v>341</v>
      </c>
      <c r="C173" s="122">
        <v>273.52999999999997</v>
      </c>
      <c r="D173" s="58">
        <v>50</v>
      </c>
      <c r="E173" s="58">
        <v>164.11</v>
      </c>
    </row>
    <row r="174" spans="1:5" x14ac:dyDescent="0.2">
      <c r="A174" s="63" t="s">
        <v>38</v>
      </c>
      <c r="B174" s="62" t="s">
        <v>342</v>
      </c>
      <c r="C174" s="122">
        <v>546.32000000000005</v>
      </c>
      <c r="D174" s="58">
        <v>75</v>
      </c>
      <c r="E174" s="58">
        <v>327.79</v>
      </c>
    </row>
    <row r="175" spans="1:5" x14ac:dyDescent="0.2">
      <c r="A175" s="63" t="s">
        <v>39</v>
      </c>
      <c r="B175" s="62" t="s">
        <v>343</v>
      </c>
      <c r="C175" s="122">
        <v>55.11</v>
      </c>
      <c r="D175" s="58">
        <v>3.5</v>
      </c>
      <c r="E175" s="58">
        <v>33.06</v>
      </c>
    </row>
    <row r="176" spans="1:5" x14ac:dyDescent="0.2">
      <c r="A176" s="63" t="s">
        <v>40</v>
      </c>
      <c r="B176" s="62" t="s">
        <v>344</v>
      </c>
      <c r="C176" s="122">
        <v>62.99</v>
      </c>
      <c r="D176" s="58">
        <v>5</v>
      </c>
      <c r="E176" s="58">
        <v>37.79</v>
      </c>
    </row>
    <row r="177" spans="1:5" x14ac:dyDescent="0.2">
      <c r="A177" s="63" t="s">
        <v>345</v>
      </c>
      <c r="B177" s="62" t="s">
        <v>346</v>
      </c>
      <c r="C177" s="122">
        <v>2.5099999999999998</v>
      </c>
      <c r="D177" s="58">
        <v>0.125</v>
      </c>
      <c r="E177" s="58">
        <v>1.5</v>
      </c>
    </row>
    <row r="178" spans="1:5" x14ac:dyDescent="0.2">
      <c r="A178" s="63" t="s">
        <v>347</v>
      </c>
      <c r="B178" s="62" t="s">
        <v>346</v>
      </c>
      <c r="C178" s="122">
        <v>2.93</v>
      </c>
      <c r="D178" s="58">
        <v>0.21249999999999999</v>
      </c>
      <c r="E178" s="58">
        <v>1.75</v>
      </c>
    </row>
    <row r="179" spans="1:5" x14ac:dyDescent="0.2">
      <c r="A179" s="63" t="s">
        <v>348</v>
      </c>
      <c r="B179" s="62" t="s">
        <v>346</v>
      </c>
      <c r="C179" s="122">
        <v>4.3899999999999997</v>
      </c>
      <c r="D179" s="58">
        <v>0.45</v>
      </c>
      <c r="E179" s="58">
        <v>2.64</v>
      </c>
    </row>
    <row r="180" spans="1:5" x14ac:dyDescent="0.2">
      <c r="A180" s="63" t="s">
        <v>349</v>
      </c>
      <c r="B180" s="62" t="s">
        <v>350</v>
      </c>
      <c r="C180" s="122">
        <v>15.61</v>
      </c>
      <c r="D180" s="58">
        <v>0</v>
      </c>
      <c r="E180" s="58">
        <v>9.36</v>
      </c>
    </row>
    <row r="181" spans="1:5" x14ac:dyDescent="0.2">
      <c r="A181" s="63" t="s">
        <v>117</v>
      </c>
      <c r="B181" s="62" t="s">
        <v>351</v>
      </c>
      <c r="C181" s="122">
        <v>240.33</v>
      </c>
      <c r="D181" s="58">
        <v>21</v>
      </c>
      <c r="E181" s="58">
        <v>144.19</v>
      </c>
    </row>
    <row r="182" spans="1:5" x14ac:dyDescent="0.2">
      <c r="A182" s="63" t="s">
        <v>118</v>
      </c>
      <c r="B182" s="62" t="s">
        <v>352</v>
      </c>
      <c r="C182" s="122">
        <v>2.2799999999999998</v>
      </c>
      <c r="D182" s="58">
        <v>0.12</v>
      </c>
      <c r="E182" s="58">
        <v>1.37</v>
      </c>
    </row>
    <row r="183" spans="1:5" x14ac:dyDescent="0.2">
      <c r="A183" s="63" t="s">
        <v>124</v>
      </c>
      <c r="B183" s="62" t="s">
        <v>353</v>
      </c>
      <c r="C183" s="122">
        <v>300.42</v>
      </c>
      <c r="D183" s="58">
        <v>30</v>
      </c>
      <c r="E183" s="58">
        <v>180.26</v>
      </c>
    </row>
    <row r="184" spans="1:5" x14ac:dyDescent="0.2">
      <c r="A184" s="63" t="s">
        <v>125</v>
      </c>
      <c r="B184" s="62" t="s">
        <v>354</v>
      </c>
      <c r="C184" s="122">
        <v>2.76</v>
      </c>
      <c r="D184" s="58">
        <v>0.16</v>
      </c>
      <c r="E184" s="58">
        <v>1.66</v>
      </c>
    </row>
    <row r="185" spans="1:5" x14ac:dyDescent="0.2">
      <c r="A185" s="63" t="s">
        <v>23</v>
      </c>
      <c r="B185" s="62" t="s">
        <v>355</v>
      </c>
      <c r="C185" s="122">
        <v>77.16</v>
      </c>
      <c r="D185" s="58">
        <v>2.21</v>
      </c>
      <c r="E185" s="58">
        <v>46.29</v>
      </c>
    </row>
    <row r="186" spans="1:5" x14ac:dyDescent="0.2">
      <c r="A186" s="63" t="s">
        <v>24</v>
      </c>
      <c r="B186" s="62" t="s">
        <v>356</v>
      </c>
      <c r="C186" s="122">
        <v>99.21</v>
      </c>
      <c r="D186" s="58">
        <v>4.78</v>
      </c>
      <c r="E186" s="58">
        <v>59.52</v>
      </c>
    </row>
    <row r="187" spans="1:5" x14ac:dyDescent="0.2">
      <c r="A187" s="63" t="s">
        <v>25</v>
      </c>
      <c r="B187" s="62" t="s">
        <v>357</v>
      </c>
      <c r="C187" s="122">
        <v>115.75</v>
      </c>
      <c r="D187" s="58">
        <v>5</v>
      </c>
      <c r="E187" s="58">
        <v>69.45</v>
      </c>
    </row>
    <row r="188" spans="1:5" ht="13.5" thickBot="1" x14ac:dyDescent="0.25">
      <c r="A188" s="67">
        <v>50700</v>
      </c>
      <c r="B188" s="64" t="s">
        <v>387</v>
      </c>
      <c r="C188" s="122">
        <v>11.01</v>
      </c>
      <c r="D188" s="58">
        <v>1</v>
      </c>
      <c r="E188" s="58">
        <v>6.6</v>
      </c>
    </row>
    <row r="189" spans="1:5" x14ac:dyDescent="0.2">
      <c r="A189" s="65" t="s">
        <v>105</v>
      </c>
      <c r="B189" s="62" t="s">
        <v>358</v>
      </c>
      <c r="C189" s="122">
        <v>32.43</v>
      </c>
      <c r="D189" s="58">
        <v>0.54</v>
      </c>
      <c r="E189" s="58">
        <v>19.45</v>
      </c>
    </row>
    <row r="190" spans="1:5" x14ac:dyDescent="0.2">
      <c r="A190" s="68" t="s">
        <v>106</v>
      </c>
      <c r="B190" s="56" t="s">
        <v>359</v>
      </c>
      <c r="C190" s="122">
        <v>34.840000000000003</v>
      </c>
      <c r="D190" s="58">
        <v>0.69</v>
      </c>
      <c r="E190" s="58">
        <v>20.91</v>
      </c>
    </row>
    <row r="191" spans="1:5" x14ac:dyDescent="0.2">
      <c r="A191" s="68" t="s">
        <v>107</v>
      </c>
      <c r="B191" s="56" t="s">
        <v>360</v>
      </c>
      <c r="C191" s="122">
        <v>38.44</v>
      </c>
      <c r="D191" s="58">
        <v>0.88</v>
      </c>
      <c r="E191" s="58">
        <v>23.07</v>
      </c>
    </row>
    <row r="192" spans="1:5" x14ac:dyDescent="0.2">
      <c r="A192" s="68" t="s">
        <v>108</v>
      </c>
      <c r="B192" s="56" t="s">
        <v>361</v>
      </c>
      <c r="C192" s="122">
        <v>48.06</v>
      </c>
      <c r="D192" s="58">
        <v>1.22</v>
      </c>
      <c r="E192" s="58">
        <v>28.83</v>
      </c>
    </row>
    <row r="193" spans="1:5" x14ac:dyDescent="0.2">
      <c r="A193" s="68" t="s">
        <v>110</v>
      </c>
      <c r="B193" s="56" t="s">
        <v>362</v>
      </c>
      <c r="C193" s="122">
        <v>72.09</v>
      </c>
      <c r="D193" s="58">
        <v>1.52</v>
      </c>
      <c r="E193" s="58">
        <v>43.26</v>
      </c>
    </row>
    <row r="194" spans="1:5" x14ac:dyDescent="0.2">
      <c r="A194" s="68" t="s">
        <v>111</v>
      </c>
      <c r="B194" s="56" t="s">
        <v>363</v>
      </c>
      <c r="C194" s="122">
        <v>79.31</v>
      </c>
      <c r="D194" s="58">
        <v>1.96</v>
      </c>
      <c r="E194" s="58">
        <v>47.59</v>
      </c>
    </row>
    <row r="195" spans="1:5" x14ac:dyDescent="0.2">
      <c r="A195" s="68" t="s">
        <v>109</v>
      </c>
      <c r="B195" s="56" t="s">
        <v>364</v>
      </c>
      <c r="C195" s="122">
        <v>51.66</v>
      </c>
      <c r="D195" s="58">
        <v>1.81</v>
      </c>
      <c r="E195" s="58">
        <v>31</v>
      </c>
    </row>
    <row r="196" spans="1:5" x14ac:dyDescent="0.2">
      <c r="A196" s="68" t="s">
        <v>112</v>
      </c>
      <c r="B196" s="56" t="s">
        <v>365</v>
      </c>
      <c r="C196" s="122">
        <v>127.38</v>
      </c>
      <c r="D196" s="58">
        <v>3.63</v>
      </c>
      <c r="E196" s="58">
        <v>76.430000000000007</v>
      </c>
    </row>
    <row r="197" spans="1:5" x14ac:dyDescent="0.2">
      <c r="A197" s="68" t="s">
        <v>113</v>
      </c>
      <c r="B197" s="56" t="s">
        <v>366</v>
      </c>
      <c r="C197" s="122">
        <v>180.24</v>
      </c>
      <c r="D197" s="58">
        <v>6</v>
      </c>
      <c r="E197" s="58">
        <v>108.15</v>
      </c>
    </row>
    <row r="198" spans="1:5" x14ac:dyDescent="0.2">
      <c r="A198" s="68" t="s">
        <v>114</v>
      </c>
      <c r="B198" s="56" t="s">
        <v>367</v>
      </c>
      <c r="C198" s="122">
        <v>216.3</v>
      </c>
      <c r="D198" s="58">
        <v>9</v>
      </c>
      <c r="E198" s="58">
        <v>129.78</v>
      </c>
    </row>
    <row r="199" spans="1:5" x14ac:dyDescent="0.2">
      <c r="A199" s="68" t="s">
        <v>115</v>
      </c>
      <c r="B199" s="56" t="s">
        <v>368</v>
      </c>
      <c r="C199" s="122">
        <v>420.59</v>
      </c>
      <c r="D199" s="58">
        <v>20</v>
      </c>
      <c r="E199" s="58">
        <v>252.36</v>
      </c>
    </row>
    <row r="200" spans="1:5" x14ac:dyDescent="0.2">
      <c r="A200" s="68" t="s">
        <v>117</v>
      </c>
      <c r="B200" s="56" t="s">
        <v>369</v>
      </c>
      <c r="C200" s="122">
        <v>240.33</v>
      </c>
      <c r="D200" s="58">
        <v>21</v>
      </c>
      <c r="E200" s="58">
        <v>144.19</v>
      </c>
    </row>
    <row r="201" spans="1:5" x14ac:dyDescent="0.2">
      <c r="A201" s="68" t="s">
        <v>370</v>
      </c>
      <c r="B201" s="56" t="s">
        <v>371</v>
      </c>
      <c r="C201" s="122">
        <v>2.2799999999999998</v>
      </c>
      <c r="D201" s="58">
        <v>0.12</v>
      </c>
      <c r="E201" s="58">
        <v>1.3679999999999999</v>
      </c>
    </row>
    <row r="202" spans="1:5" x14ac:dyDescent="0.2">
      <c r="A202" s="68" t="s">
        <v>372</v>
      </c>
      <c r="B202" s="56" t="s">
        <v>373</v>
      </c>
      <c r="C202" s="122">
        <v>11.99</v>
      </c>
      <c r="D202" s="58">
        <v>0.2</v>
      </c>
      <c r="E202" s="58">
        <v>7.19</v>
      </c>
    </row>
    <row r="203" spans="1:5" x14ac:dyDescent="0.2">
      <c r="A203" s="68" t="s">
        <v>119</v>
      </c>
      <c r="B203" s="56" t="s">
        <v>374</v>
      </c>
      <c r="C203" s="122">
        <v>2.66</v>
      </c>
      <c r="D203" s="58">
        <v>0.06</v>
      </c>
      <c r="E203" s="58">
        <v>1.6</v>
      </c>
    </row>
    <row r="204" spans="1:5" x14ac:dyDescent="0.2">
      <c r="A204" s="68" t="s">
        <v>120</v>
      </c>
      <c r="B204" s="56" t="s">
        <v>375</v>
      </c>
      <c r="C204" s="122">
        <v>3.32</v>
      </c>
      <c r="D204" s="58">
        <v>0.08</v>
      </c>
      <c r="E204" s="58">
        <v>2</v>
      </c>
    </row>
    <row r="205" spans="1:5" x14ac:dyDescent="0.2">
      <c r="A205" s="68" t="s">
        <v>121</v>
      </c>
      <c r="B205" s="56" t="s">
        <v>376</v>
      </c>
      <c r="C205" s="122">
        <v>3.99</v>
      </c>
      <c r="D205" s="58">
        <v>0.12</v>
      </c>
      <c r="E205" s="58">
        <v>2.39</v>
      </c>
    </row>
    <row r="206" spans="1:5" x14ac:dyDescent="0.2">
      <c r="A206" s="68" t="s">
        <v>122</v>
      </c>
      <c r="B206" s="56" t="s">
        <v>377</v>
      </c>
      <c r="C206" s="122">
        <v>3.32</v>
      </c>
      <c r="D206" s="58">
        <v>0.06</v>
      </c>
      <c r="E206" s="58">
        <v>2</v>
      </c>
    </row>
    <row r="207" spans="1:5" x14ac:dyDescent="0.2">
      <c r="A207" s="68" t="s">
        <v>123</v>
      </c>
      <c r="B207" s="56" t="s">
        <v>378</v>
      </c>
      <c r="C207" s="122">
        <v>4.8099999999999996</v>
      </c>
      <c r="D207" s="58">
        <v>0.2</v>
      </c>
      <c r="E207" s="58">
        <v>2.89</v>
      </c>
    </row>
    <row r="208" spans="1:5" x14ac:dyDescent="0.2">
      <c r="A208" s="68" t="s">
        <v>124</v>
      </c>
      <c r="B208" s="56" t="s">
        <v>379</v>
      </c>
      <c r="C208" s="122">
        <v>300.42</v>
      </c>
      <c r="D208" s="58">
        <v>30</v>
      </c>
      <c r="E208" s="58">
        <v>180.26</v>
      </c>
    </row>
    <row r="209" spans="1:5" x14ac:dyDescent="0.2">
      <c r="A209" s="68" t="s">
        <v>125</v>
      </c>
      <c r="B209" s="56" t="s">
        <v>380</v>
      </c>
      <c r="C209" s="122">
        <v>2.76</v>
      </c>
      <c r="D209" s="58">
        <v>0.16</v>
      </c>
      <c r="E209" s="58">
        <v>1.66</v>
      </c>
    </row>
    <row r="210" spans="1:5" x14ac:dyDescent="0.2">
      <c r="A210" s="69" t="s">
        <v>126</v>
      </c>
      <c r="B210" s="70" t="s">
        <v>381</v>
      </c>
      <c r="C210" s="122">
        <v>4.6500000000000004</v>
      </c>
      <c r="D210" s="58">
        <v>0.125</v>
      </c>
      <c r="E210" s="58">
        <v>2.79</v>
      </c>
    </row>
    <row r="211" spans="1:5" x14ac:dyDescent="0.2">
      <c r="A211" s="69" t="s">
        <v>127</v>
      </c>
      <c r="B211" s="70" t="s">
        <v>382</v>
      </c>
      <c r="C211" s="122">
        <v>6.66</v>
      </c>
      <c r="D211" s="58">
        <v>0.113</v>
      </c>
      <c r="E211" s="58">
        <v>3.99</v>
      </c>
    </row>
    <row r="212" spans="1:5" x14ac:dyDescent="0.2">
      <c r="A212" s="69" t="s">
        <v>383</v>
      </c>
      <c r="B212" s="70" t="s">
        <v>384</v>
      </c>
      <c r="C212" s="122">
        <v>13.32</v>
      </c>
      <c r="D212" s="58">
        <v>0.2</v>
      </c>
      <c r="E212" s="58">
        <v>7.99</v>
      </c>
    </row>
    <row r="213" spans="1:5" x14ac:dyDescent="0.2">
      <c r="A213" s="68" t="s">
        <v>130</v>
      </c>
      <c r="B213" s="56" t="s">
        <v>385</v>
      </c>
      <c r="C213" s="122">
        <v>36.04</v>
      </c>
      <c r="D213" s="58">
        <v>3.9</v>
      </c>
      <c r="E213" s="58">
        <v>21.62</v>
      </c>
    </row>
    <row r="214" spans="1:5" x14ac:dyDescent="0.2">
      <c r="A214" s="68" t="s">
        <v>131</v>
      </c>
      <c r="B214" s="56" t="s">
        <v>386</v>
      </c>
      <c r="C214" s="122">
        <v>58.24</v>
      </c>
      <c r="D214" s="58">
        <v>7.5</v>
      </c>
      <c r="E214" s="58">
        <v>34.94</v>
      </c>
    </row>
  </sheetData>
  <autoFilter ref="A2:E214" xr:uid="{9FE99F58-0BBA-418E-8F09-F20E6FCB990D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8964F7-0520-4C08-85D9-B96B69017E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9DE2A1-1697-4684-8276-FE422DDA0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008BA7-589A-4703-AA7B-9DB1534228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Trisha Anderson</dc:creator>
  <cp:keywords/>
  <dc:description/>
  <cp:lastModifiedBy>Ken McGlauchlen (Rapid Air)</cp:lastModifiedBy>
  <cp:revision/>
  <cp:lastPrinted>2022-01-14T18:59:24Z</cp:lastPrinted>
  <dcterms:created xsi:type="dcterms:W3CDTF">2018-08-08T15:08:51Z</dcterms:created>
  <dcterms:modified xsi:type="dcterms:W3CDTF">2022-01-14T18:59:31Z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