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ngineeredspecialties.sharepoint.com/sites/EngineeredSpecialties-RapidAirProducts/ES Employee Folder/CUSTOMERS/_ALL PRICE SHEETS/TIER 1/2022/"/>
    </mc:Choice>
  </mc:AlternateContent>
  <xr:revisionPtr revIDLastSave="621" documentId="13_ncr:1_{FCEBB4F0-84A4-4831-B727-269B7CC57A73}" xr6:coauthVersionLast="47" xr6:coauthVersionMax="47" xr10:uidLastSave="{E1688DDC-8538-476E-AF13-30FB7E7ACF5B}"/>
  <bookViews>
    <workbookView xWindow="31980" yWindow="450" windowWidth="21585" windowHeight="14520" xr2:uid="{00000000-000D-0000-FFFF-FFFF00000000}"/>
  </bookViews>
  <sheets>
    <sheet name="Sheet1" sheetId="1" r:id="rId1"/>
    <sheet name="Sheet2" sheetId="3" r:id="rId2"/>
  </sheets>
  <definedNames>
    <definedName name="_xlnm._FilterDatabase" localSheetId="1" hidden="1">Sheet2!$A$2:$E$732</definedName>
    <definedName name="_xlnm.Print_Area" localSheetId="0">Sheet1!$A$1:$H$434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27" i="1" l="1"/>
  <c r="C426" i="1"/>
  <c r="K403" i="1"/>
  <c r="K394" i="1"/>
  <c r="K388" i="1"/>
  <c r="K383" i="1"/>
  <c r="K369" i="1"/>
  <c r="K361" i="1"/>
  <c r="K341" i="1"/>
  <c r="K329" i="1"/>
  <c r="K294" i="1"/>
  <c r="K284" i="1"/>
  <c r="K277" i="1"/>
  <c r="K265" i="1"/>
  <c r="K247" i="1"/>
  <c r="K236" i="1"/>
  <c r="K222" i="1"/>
  <c r="K211" i="1"/>
  <c r="K198" i="1"/>
  <c r="K178" i="1"/>
  <c r="K165" i="1"/>
  <c r="K151" i="1"/>
  <c r="K136" i="1"/>
  <c r="K130" i="1"/>
  <c r="K124" i="1"/>
  <c r="K119" i="1"/>
  <c r="K105" i="1"/>
  <c r="K99" i="1"/>
  <c r="K73" i="1"/>
  <c r="K49" i="1"/>
  <c r="K23" i="1"/>
  <c r="J424" i="1"/>
  <c r="I425" i="1"/>
  <c r="J425" i="1" s="1"/>
  <c r="I423" i="1"/>
  <c r="J423" i="1" s="1"/>
  <c r="I422" i="1"/>
  <c r="J422" i="1" s="1"/>
  <c r="I421" i="1"/>
  <c r="J421" i="1" s="1"/>
  <c r="I420" i="1"/>
  <c r="J420" i="1" s="1"/>
  <c r="I419" i="1"/>
  <c r="J419" i="1" s="1"/>
  <c r="I418" i="1"/>
  <c r="J418" i="1" s="1"/>
  <c r="I417" i="1"/>
  <c r="J417" i="1" s="1"/>
  <c r="I416" i="1"/>
  <c r="J416" i="1" s="1"/>
  <c r="I415" i="1"/>
  <c r="J415" i="1" s="1"/>
  <c r="I414" i="1"/>
  <c r="J414" i="1" s="1"/>
  <c r="I413" i="1"/>
  <c r="J413" i="1" s="1"/>
  <c r="I412" i="1"/>
  <c r="J412" i="1" s="1"/>
  <c r="I411" i="1"/>
  <c r="J411" i="1" s="1"/>
  <c r="I410" i="1"/>
  <c r="J410" i="1" s="1"/>
  <c r="I409" i="1"/>
  <c r="J409" i="1" s="1"/>
  <c r="I408" i="1"/>
  <c r="J408" i="1" s="1"/>
  <c r="I407" i="1"/>
  <c r="J407" i="1" s="1"/>
  <c r="I406" i="1"/>
  <c r="J406" i="1" s="1"/>
  <c r="I405" i="1"/>
  <c r="J405" i="1" s="1"/>
  <c r="I404" i="1"/>
  <c r="J404" i="1" s="1"/>
  <c r="I403" i="1"/>
  <c r="J403" i="1" s="1"/>
  <c r="I402" i="1"/>
  <c r="J402" i="1" s="1"/>
  <c r="I401" i="1"/>
  <c r="J401" i="1" s="1"/>
  <c r="I400" i="1"/>
  <c r="J400" i="1" s="1"/>
  <c r="I399" i="1"/>
  <c r="J399" i="1" s="1"/>
  <c r="I398" i="1"/>
  <c r="J398" i="1" s="1"/>
  <c r="I397" i="1"/>
  <c r="J397" i="1" s="1"/>
  <c r="I396" i="1"/>
  <c r="J396" i="1" s="1"/>
  <c r="I395" i="1"/>
  <c r="J395" i="1" s="1"/>
  <c r="I394" i="1"/>
  <c r="J394" i="1" s="1"/>
  <c r="I393" i="1"/>
  <c r="J393" i="1" s="1"/>
  <c r="I392" i="1"/>
  <c r="J392" i="1" s="1"/>
  <c r="I391" i="1"/>
  <c r="J391" i="1" s="1"/>
  <c r="I390" i="1"/>
  <c r="J390" i="1" s="1"/>
  <c r="I389" i="1"/>
  <c r="J389" i="1" s="1"/>
  <c r="I388" i="1"/>
  <c r="J388" i="1" s="1"/>
  <c r="I387" i="1"/>
  <c r="J387" i="1" s="1"/>
  <c r="I386" i="1"/>
  <c r="J386" i="1" s="1"/>
  <c r="I385" i="1"/>
  <c r="J385" i="1" s="1"/>
  <c r="I384" i="1"/>
  <c r="J384" i="1" s="1"/>
  <c r="I383" i="1"/>
  <c r="J383" i="1" s="1"/>
  <c r="I382" i="1"/>
  <c r="J382" i="1" s="1"/>
  <c r="I381" i="1"/>
  <c r="J381" i="1" s="1"/>
  <c r="I380" i="1"/>
  <c r="J380" i="1" s="1"/>
  <c r="I379" i="1"/>
  <c r="J379" i="1" s="1"/>
  <c r="I378" i="1"/>
  <c r="J378" i="1" s="1"/>
  <c r="I377" i="1"/>
  <c r="J377" i="1" s="1"/>
  <c r="I376" i="1"/>
  <c r="J376" i="1" s="1"/>
  <c r="I375" i="1"/>
  <c r="J375" i="1" s="1"/>
  <c r="I374" i="1"/>
  <c r="J374" i="1" s="1"/>
  <c r="I373" i="1"/>
  <c r="J373" i="1" s="1"/>
  <c r="I372" i="1"/>
  <c r="J372" i="1" s="1"/>
  <c r="I371" i="1"/>
  <c r="J371" i="1" s="1"/>
  <c r="I370" i="1"/>
  <c r="J370" i="1" s="1"/>
  <c r="I369" i="1"/>
  <c r="J369" i="1" s="1"/>
  <c r="I368" i="1"/>
  <c r="J368" i="1" s="1"/>
  <c r="I367" i="1"/>
  <c r="J367" i="1" s="1"/>
  <c r="I366" i="1"/>
  <c r="J366" i="1" s="1"/>
  <c r="I365" i="1"/>
  <c r="J365" i="1" s="1"/>
  <c r="I364" i="1"/>
  <c r="J364" i="1" s="1"/>
  <c r="I363" i="1"/>
  <c r="J363" i="1" s="1"/>
  <c r="I362" i="1"/>
  <c r="J362" i="1" s="1"/>
  <c r="I361" i="1"/>
  <c r="J361" i="1" s="1"/>
  <c r="I360" i="1"/>
  <c r="J360" i="1" s="1"/>
  <c r="I359" i="1"/>
  <c r="J359" i="1" s="1"/>
  <c r="I358" i="1"/>
  <c r="J358" i="1" s="1"/>
  <c r="I357" i="1"/>
  <c r="J357" i="1" s="1"/>
  <c r="I356" i="1"/>
  <c r="J356" i="1" s="1"/>
  <c r="I355" i="1"/>
  <c r="J355" i="1" s="1"/>
  <c r="I354" i="1"/>
  <c r="J354" i="1" s="1"/>
  <c r="I353" i="1"/>
  <c r="J353" i="1" s="1"/>
  <c r="I352" i="1"/>
  <c r="J352" i="1" s="1"/>
  <c r="I351" i="1"/>
  <c r="J351" i="1" s="1"/>
  <c r="I350" i="1"/>
  <c r="J350" i="1" s="1"/>
  <c r="I349" i="1"/>
  <c r="J349" i="1" s="1"/>
  <c r="I348" i="1"/>
  <c r="J348" i="1" s="1"/>
  <c r="I347" i="1"/>
  <c r="J347" i="1" s="1"/>
  <c r="I346" i="1"/>
  <c r="J346" i="1" s="1"/>
  <c r="I345" i="1"/>
  <c r="J345" i="1" s="1"/>
  <c r="I344" i="1"/>
  <c r="J344" i="1" s="1"/>
  <c r="I343" i="1"/>
  <c r="J343" i="1" s="1"/>
  <c r="I342" i="1"/>
  <c r="J342" i="1" s="1"/>
  <c r="I341" i="1"/>
  <c r="J341" i="1" s="1"/>
  <c r="I340" i="1"/>
  <c r="J340" i="1" s="1"/>
  <c r="I339" i="1"/>
  <c r="J339" i="1" s="1"/>
  <c r="I338" i="1"/>
  <c r="J338" i="1" s="1"/>
  <c r="I337" i="1"/>
  <c r="J337" i="1" s="1"/>
  <c r="I336" i="1"/>
  <c r="J336" i="1" s="1"/>
  <c r="I335" i="1"/>
  <c r="J335" i="1" s="1"/>
  <c r="I334" i="1"/>
  <c r="J334" i="1" s="1"/>
  <c r="I333" i="1"/>
  <c r="J333" i="1" s="1"/>
  <c r="I332" i="1"/>
  <c r="J332" i="1" s="1"/>
  <c r="I331" i="1"/>
  <c r="J331" i="1" s="1"/>
  <c r="I330" i="1"/>
  <c r="J330" i="1" s="1"/>
  <c r="I329" i="1"/>
  <c r="J329" i="1" s="1"/>
  <c r="I328" i="1"/>
  <c r="J328" i="1" s="1"/>
  <c r="I327" i="1"/>
  <c r="J327" i="1" s="1"/>
  <c r="I326" i="1"/>
  <c r="J326" i="1" s="1"/>
  <c r="I325" i="1"/>
  <c r="J325" i="1" s="1"/>
  <c r="I324" i="1"/>
  <c r="J324" i="1" s="1"/>
  <c r="I323" i="1"/>
  <c r="J323" i="1" s="1"/>
  <c r="I322" i="1"/>
  <c r="J322" i="1" s="1"/>
  <c r="I321" i="1"/>
  <c r="J321" i="1" s="1"/>
  <c r="I320" i="1"/>
  <c r="J320" i="1" s="1"/>
  <c r="I319" i="1"/>
  <c r="J319" i="1" s="1"/>
  <c r="I318" i="1"/>
  <c r="J318" i="1" s="1"/>
  <c r="I317" i="1"/>
  <c r="J317" i="1" s="1"/>
  <c r="I316" i="1"/>
  <c r="J316" i="1" s="1"/>
  <c r="I315" i="1"/>
  <c r="J315" i="1" s="1"/>
  <c r="I314" i="1"/>
  <c r="J314" i="1" s="1"/>
  <c r="I313" i="1"/>
  <c r="J313" i="1" s="1"/>
  <c r="I312" i="1"/>
  <c r="J312" i="1" s="1"/>
  <c r="I311" i="1"/>
  <c r="J311" i="1" s="1"/>
  <c r="I310" i="1"/>
  <c r="J310" i="1" s="1"/>
  <c r="I309" i="1"/>
  <c r="J309" i="1" s="1"/>
  <c r="I308" i="1"/>
  <c r="J308" i="1" s="1"/>
  <c r="I307" i="1"/>
  <c r="J307" i="1" s="1"/>
  <c r="I306" i="1"/>
  <c r="J306" i="1" s="1"/>
  <c r="I305" i="1"/>
  <c r="J305" i="1" s="1"/>
  <c r="I304" i="1"/>
  <c r="J304" i="1" s="1"/>
  <c r="I303" i="1"/>
  <c r="J303" i="1" s="1"/>
  <c r="I302" i="1"/>
  <c r="J302" i="1" s="1"/>
  <c r="I301" i="1"/>
  <c r="J301" i="1" s="1"/>
  <c r="I300" i="1"/>
  <c r="J300" i="1" s="1"/>
  <c r="I299" i="1"/>
  <c r="J299" i="1" s="1"/>
  <c r="I298" i="1"/>
  <c r="J298" i="1" s="1"/>
  <c r="I297" i="1"/>
  <c r="J297" i="1" s="1"/>
  <c r="I296" i="1"/>
  <c r="J296" i="1" s="1"/>
  <c r="I295" i="1"/>
  <c r="J295" i="1" s="1"/>
  <c r="I294" i="1"/>
  <c r="J294" i="1" s="1"/>
  <c r="I293" i="1"/>
  <c r="J293" i="1" s="1"/>
  <c r="I292" i="1"/>
  <c r="J292" i="1" s="1"/>
  <c r="I291" i="1"/>
  <c r="J291" i="1" s="1"/>
  <c r="I290" i="1"/>
  <c r="J290" i="1" s="1"/>
  <c r="I289" i="1"/>
  <c r="J289" i="1" s="1"/>
  <c r="I288" i="1"/>
  <c r="J288" i="1" s="1"/>
  <c r="I287" i="1"/>
  <c r="J287" i="1" s="1"/>
  <c r="I286" i="1"/>
  <c r="J286" i="1" s="1"/>
  <c r="I285" i="1"/>
  <c r="J285" i="1" s="1"/>
  <c r="I284" i="1"/>
  <c r="J284" i="1" s="1"/>
  <c r="I283" i="1"/>
  <c r="J283" i="1" s="1"/>
  <c r="I282" i="1"/>
  <c r="J282" i="1" s="1"/>
  <c r="I281" i="1"/>
  <c r="J281" i="1" s="1"/>
  <c r="I280" i="1"/>
  <c r="J280" i="1" s="1"/>
  <c r="I279" i="1"/>
  <c r="J279" i="1" s="1"/>
  <c r="I278" i="1"/>
  <c r="J278" i="1" s="1"/>
  <c r="I277" i="1"/>
  <c r="J277" i="1" s="1"/>
  <c r="I276" i="1"/>
  <c r="J276" i="1" s="1"/>
  <c r="I275" i="1"/>
  <c r="J275" i="1" s="1"/>
  <c r="I274" i="1"/>
  <c r="J274" i="1" s="1"/>
  <c r="I273" i="1"/>
  <c r="J273" i="1" s="1"/>
  <c r="I272" i="1"/>
  <c r="J272" i="1" s="1"/>
  <c r="I271" i="1"/>
  <c r="J271" i="1" s="1"/>
  <c r="I270" i="1"/>
  <c r="J270" i="1" s="1"/>
  <c r="I269" i="1"/>
  <c r="J269" i="1" s="1"/>
  <c r="I268" i="1"/>
  <c r="J268" i="1" s="1"/>
  <c r="I267" i="1"/>
  <c r="J267" i="1" s="1"/>
  <c r="I266" i="1"/>
  <c r="J266" i="1" s="1"/>
  <c r="I265" i="1"/>
  <c r="J265" i="1" s="1"/>
  <c r="I264" i="1"/>
  <c r="J264" i="1" s="1"/>
  <c r="I263" i="1"/>
  <c r="J263" i="1" s="1"/>
  <c r="I262" i="1"/>
  <c r="J262" i="1" s="1"/>
  <c r="I261" i="1"/>
  <c r="J261" i="1" s="1"/>
  <c r="I260" i="1"/>
  <c r="J260" i="1" s="1"/>
  <c r="I259" i="1"/>
  <c r="J259" i="1" s="1"/>
  <c r="I258" i="1"/>
  <c r="J258" i="1" s="1"/>
  <c r="I257" i="1"/>
  <c r="J257" i="1" s="1"/>
  <c r="I256" i="1"/>
  <c r="J256" i="1" s="1"/>
  <c r="I255" i="1"/>
  <c r="J255" i="1" s="1"/>
  <c r="I254" i="1"/>
  <c r="J254" i="1" s="1"/>
  <c r="I253" i="1"/>
  <c r="J253" i="1" s="1"/>
  <c r="I252" i="1"/>
  <c r="J252" i="1" s="1"/>
  <c r="I251" i="1"/>
  <c r="J251" i="1" s="1"/>
  <c r="I250" i="1"/>
  <c r="J250" i="1" s="1"/>
  <c r="I249" i="1"/>
  <c r="J249" i="1" s="1"/>
  <c r="I248" i="1"/>
  <c r="J248" i="1" s="1"/>
  <c r="I247" i="1"/>
  <c r="J247" i="1" s="1"/>
  <c r="I246" i="1"/>
  <c r="J246" i="1" s="1"/>
  <c r="I245" i="1"/>
  <c r="J245" i="1" s="1"/>
  <c r="I244" i="1"/>
  <c r="J244" i="1" s="1"/>
  <c r="I243" i="1"/>
  <c r="J243" i="1" s="1"/>
  <c r="I242" i="1"/>
  <c r="J242" i="1" s="1"/>
  <c r="I241" i="1"/>
  <c r="J241" i="1" s="1"/>
  <c r="I240" i="1"/>
  <c r="J240" i="1" s="1"/>
  <c r="I239" i="1"/>
  <c r="J239" i="1" s="1"/>
  <c r="I238" i="1"/>
  <c r="J238" i="1" s="1"/>
  <c r="I237" i="1"/>
  <c r="J237" i="1" s="1"/>
  <c r="I236" i="1"/>
  <c r="J236" i="1" s="1"/>
  <c r="I235" i="1"/>
  <c r="J235" i="1" s="1"/>
  <c r="I234" i="1"/>
  <c r="J234" i="1" s="1"/>
  <c r="I233" i="1"/>
  <c r="J233" i="1" s="1"/>
  <c r="I232" i="1"/>
  <c r="J232" i="1" s="1"/>
  <c r="I231" i="1"/>
  <c r="J231" i="1" s="1"/>
  <c r="I230" i="1"/>
  <c r="J230" i="1" s="1"/>
  <c r="I229" i="1"/>
  <c r="J229" i="1" s="1"/>
  <c r="I228" i="1"/>
  <c r="J228" i="1" s="1"/>
  <c r="I227" i="1"/>
  <c r="J227" i="1" s="1"/>
  <c r="I226" i="1"/>
  <c r="J226" i="1" s="1"/>
  <c r="I225" i="1"/>
  <c r="J225" i="1" s="1"/>
  <c r="I224" i="1"/>
  <c r="J224" i="1" s="1"/>
  <c r="I223" i="1"/>
  <c r="J223" i="1" s="1"/>
  <c r="I222" i="1"/>
  <c r="J222" i="1" s="1"/>
  <c r="I221" i="1"/>
  <c r="J221" i="1" s="1"/>
  <c r="I220" i="1"/>
  <c r="J220" i="1" s="1"/>
  <c r="I219" i="1"/>
  <c r="J219" i="1" s="1"/>
  <c r="I218" i="1"/>
  <c r="J218" i="1" s="1"/>
  <c r="I217" i="1"/>
  <c r="J217" i="1" s="1"/>
  <c r="I216" i="1"/>
  <c r="J216" i="1" s="1"/>
  <c r="I215" i="1"/>
  <c r="J215" i="1" s="1"/>
  <c r="I214" i="1"/>
  <c r="J214" i="1" s="1"/>
  <c r="I213" i="1"/>
  <c r="J213" i="1" s="1"/>
  <c r="I212" i="1"/>
  <c r="J212" i="1" s="1"/>
  <c r="I211" i="1"/>
  <c r="J211" i="1" s="1"/>
  <c r="I210" i="1"/>
  <c r="J210" i="1" s="1"/>
  <c r="I209" i="1"/>
  <c r="J209" i="1" s="1"/>
  <c r="I208" i="1"/>
  <c r="J208" i="1" s="1"/>
  <c r="I207" i="1"/>
  <c r="J207" i="1" s="1"/>
  <c r="I206" i="1"/>
  <c r="J206" i="1" s="1"/>
  <c r="I205" i="1"/>
  <c r="J205" i="1" s="1"/>
  <c r="I204" i="1"/>
  <c r="J204" i="1" s="1"/>
  <c r="I203" i="1"/>
  <c r="J203" i="1" s="1"/>
  <c r="I202" i="1"/>
  <c r="J202" i="1" s="1"/>
  <c r="I201" i="1"/>
  <c r="J201" i="1" s="1"/>
  <c r="I200" i="1"/>
  <c r="J200" i="1" s="1"/>
  <c r="I199" i="1"/>
  <c r="J199" i="1" s="1"/>
  <c r="I198" i="1"/>
  <c r="J198" i="1" s="1"/>
  <c r="I197" i="1"/>
  <c r="J197" i="1" s="1"/>
  <c r="I196" i="1"/>
  <c r="J196" i="1" s="1"/>
  <c r="I195" i="1"/>
  <c r="J195" i="1" s="1"/>
  <c r="I194" i="1"/>
  <c r="J194" i="1" s="1"/>
  <c r="I193" i="1"/>
  <c r="J193" i="1" s="1"/>
  <c r="I192" i="1"/>
  <c r="J192" i="1" s="1"/>
  <c r="I191" i="1"/>
  <c r="J191" i="1" s="1"/>
  <c r="I190" i="1"/>
  <c r="J190" i="1" s="1"/>
  <c r="I189" i="1"/>
  <c r="J189" i="1" s="1"/>
  <c r="I188" i="1"/>
  <c r="J188" i="1" s="1"/>
  <c r="I187" i="1"/>
  <c r="J187" i="1" s="1"/>
  <c r="I186" i="1"/>
  <c r="J186" i="1" s="1"/>
  <c r="I185" i="1"/>
  <c r="J185" i="1" s="1"/>
  <c r="I184" i="1"/>
  <c r="J184" i="1" s="1"/>
  <c r="I183" i="1"/>
  <c r="J183" i="1" s="1"/>
  <c r="I182" i="1"/>
  <c r="J182" i="1" s="1"/>
  <c r="I181" i="1"/>
  <c r="J181" i="1" s="1"/>
  <c r="I180" i="1"/>
  <c r="J180" i="1" s="1"/>
  <c r="I179" i="1"/>
  <c r="J179" i="1" s="1"/>
  <c r="I178" i="1"/>
  <c r="J178" i="1" s="1"/>
  <c r="I177" i="1"/>
  <c r="J177" i="1" s="1"/>
  <c r="I176" i="1"/>
  <c r="J176" i="1" s="1"/>
  <c r="I175" i="1"/>
  <c r="J175" i="1" s="1"/>
  <c r="I174" i="1"/>
  <c r="J174" i="1" s="1"/>
  <c r="I173" i="1"/>
  <c r="J173" i="1" s="1"/>
  <c r="I172" i="1"/>
  <c r="J172" i="1" s="1"/>
  <c r="I171" i="1"/>
  <c r="J171" i="1" s="1"/>
  <c r="I170" i="1"/>
  <c r="J170" i="1" s="1"/>
  <c r="I169" i="1"/>
  <c r="J169" i="1" s="1"/>
  <c r="I168" i="1"/>
  <c r="J168" i="1" s="1"/>
  <c r="I167" i="1"/>
  <c r="J167" i="1" s="1"/>
  <c r="I166" i="1"/>
  <c r="J166" i="1" s="1"/>
  <c r="I165" i="1"/>
  <c r="J165" i="1" s="1"/>
  <c r="I164" i="1"/>
  <c r="J164" i="1" s="1"/>
  <c r="I163" i="1"/>
  <c r="J163" i="1" s="1"/>
  <c r="I162" i="1"/>
  <c r="J162" i="1" s="1"/>
  <c r="I161" i="1"/>
  <c r="J161" i="1" s="1"/>
  <c r="I160" i="1"/>
  <c r="J160" i="1" s="1"/>
  <c r="I159" i="1"/>
  <c r="J159" i="1" s="1"/>
  <c r="I158" i="1"/>
  <c r="J158" i="1" s="1"/>
  <c r="I157" i="1"/>
  <c r="J157" i="1" s="1"/>
  <c r="I156" i="1"/>
  <c r="J156" i="1" s="1"/>
  <c r="I155" i="1"/>
  <c r="J155" i="1" s="1"/>
  <c r="I154" i="1"/>
  <c r="J154" i="1" s="1"/>
  <c r="I153" i="1"/>
  <c r="J153" i="1" s="1"/>
  <c r="I152" i="1"/>
  <c r="J152" i="1" s="1"/>
  <c r="I151" i="1"/>
  <c r="J151" i="1" s="1"/>
  <c r="I150" i="1"/>
  <c r="J150" i="1" s="1"/>
  <c r="I149" i="1"/>
  <c r="J149" i="1" s="1"/>
  <c r="I148" i="1"/>
  <c r="J148" i="1" s="1"/>
  <c r="I147" i="1"/>
  <c r="J147" i="1" s="1"/>
  <c r="I146" i="1"/>
  <c r="J146" i="1" s="1"/>
  <c r="I145" i="1"/>
  <c r="J145" i="1" s="1"/>
  <c r="I144" i="1"/>
  <c r="J144" i="1" s="1"/>
  <c r="I143" i="1"/>
  <c r="J143" i="1" s="1"/>
  <c r="I142" i="1"/>
  <c r="J142" i="1" s="1"/>
  <c r="I141" i="1"/>
  <c r="J141" i="1" s="1"/>
  <c r="I140" i="1"/>
  <c r="J140" i="1" s="1"/>
  <c r="I139" i="1"/>
  <c r="J139" i="1" s="1"/>
  <c r="I138" i="1"/>
  <c r="J138" i="1" s="1"/>
  <c r="I137" i="1"/>
  <c r="J137" i="1" s="1"/>
  <c r="I136" i="1"/>
  <c r="J136" i="1" s="1"/>
  <c r="I135" i="1"/>
  <c r="J135" i="1" s="1"/>
  <c r="I134" i="1"/>
  <c r="J134" i="1" s="1"/>
  <c r="I133" i="1"/>
  <c r="J133" i="1" s="1"/>
  <c r="I132" i="1"/>
  <c r="J132" i="1" s="1"/>
  <c r="I131" i="1"/>
  <c r="J131" i="1" s="1"/>
  <c r="I130" i="1"/>
  <c r="J130" i="1" s="1"/>
  <c r="I129" i="1"/>
  <c r="J129" i="1" s="1"/>
  <c r="I128" i="1"/>
  <c r="J128" i="1" s="1"/>
  <c r="I127" i="1"/>
  <c r="J127" i="1" s="1"/>
  <c r="I126" i="1"/>
  <c r="J126" i="1" s="1"/>
  <c r="I125" i="1"/>
  <c r="J125" i="1" s="1"/>
  <c r="I124" i="1"/>
  <c r="J124" i="1" s="1"/>
  <c r="I123" i="1"/>
  <c r="J123" i="1" s="1"/>
  <c r="I122" i="1"/>
  <c r="J122" i="1" s="1"/>
  <c r="I121" i="1"/>
  <c r="J121" i="1" s="1"/>
  <c r="I120" i="1"/>
  <c r="J120" i="1" s="1"/>
  <c r="I119" i="1"/>
  <c r="J119" i="1" s="1"/>
  <c r="I118" i="1"/>
  <c r="J118" i="1" s="1"/>
  <c r="I117" i="1"/>
  <c r="J117" i="1" s="1"/>
  <c r="I116" i="1"/>
  <c r="J116" i="1" s="1"/>
  <c r="I115" i="1"/>
  <c r="J115" i="1" s="1"/>
  <c r="I114" i="1"/>
  <c r="J114" i="1" s="1"/>
  <c r="I113" i="1"/>
  <c r="J113" i="1" s="1"/>
  <c r="I112" i="1"/>
  <c r="J112" i="1" s="1"/>
  <c r="I111" i="1"/>
  <c r="J111" i="1" s="1"/>
  <c r="I110" i="1"/>
  <c r="J110" i="1" s="1"/>
  <c r="I109" i="1"/>
  <c r="J109" i="1" s="1"/>
  <c r="I108" i="1"/>
  <c r="J108" i="1" s="1"/>
  <c r="I107" i="1"/>
  <c r="J107" i="1" s="1"/>
  <c r="I106" i="1"/>
  <c r="J106" i="1" s="1"/>
  <c r="I105" i="1"/>
  <c r="J105" i="1" s="1"/>
  <c r="I104" i="1"/>
  <c r="J104" i="1" s="1"/>
  <c r="I103" i="1"/>
  <c r="J103" i="1" s="1"/>
  <c r="I102" i="1"/>
  <c r="J102" i="1" s="1"/>
  <c r="I101" i="1"/>
  <c r="J101" i="1" s="1"/>
  <c r="I100" i="1"/>
  <c r="J100" i="1" s="1"/>
  <c r="I99" i="1"/>
  <c r="J99" i="1" s="1"/>
  <c r="I98" i="1"/>
  <c r="J98" i="1" s="1"/>
  <c r="I97" i="1"/>
  <c r="J97" i="1" s="1"/>
  <c r="I96" i="1"/>
  <c r="J96" i="1" s="1"/>
  <c r="I95" i="1"/>
  <c r="J95" i="1" s="1"/>
  <c r="I94" i="1"/>
  <c r="J94" i="1" s="1"/>
  <c r="I93" i="1"/>
  <c r="J93" i="1" s="1"/>
  <c r="I92" i="1"/>
  <c r="J92" i="1" s="1"/>
  <c r="I91" i="1"/>
  <c r="J91" i="1" s="1"/>
  <c r="I90" i="1"/>
  <c r="J90" i="1" s="1"/>
  <c r="I89" i="1"/>
  <c r="J89" i="1" s="1"/>
  <c r="I88" i="1"/>
  <c r="J88" i="1" s="1"/>
  <c r="I87" i="1"/>
  <c r="J87" i="1" s="1"/>
  <c r="I86" i="1"/>
  <c r="J86" i="1" s="1"/>
  <c r="I85" i="1"/>
  <c r="J85" i="1" s="1"/>
  <c r="I84" i="1"/>
  <c r="J84" i="1" s="1"/>
  <c r="I83" i="1"/>
  <c r="J83" i="1" s="1"/>
  <c r="I82" i="1"/>
  <c r="J82" i="1" s="1"/>
  <c r="I81" i="1"/>
  <c r="J81" i="1" s="1"/>
  <c r="I80" i="1"/>
  <c r="J80" i="1" s="1"/>
  <c r="I79" i="1"/>
  <c r="J79" i="1" s="1"/>
  <c r="I78" i="1"/>
  <c r="J78" i="1" s="1"/>
  <c r="I77" i="1"/>
  <c r="J77" i="1" s="1"/>
  <c r="I76" i="1"/>
  <c r="J76" i="1" s="1"/>
  <c r="I75" i="1"/>
  <c r="J75" i="1" s="1"/>
  <c r="I74" i="1"/>
  <c r="J74" i="1" s="1"/>
  <c r="I73" i="1"/>
  <c r="J73" i="1" s="1"/>
  <c r="I72" i="1"/>
  <c r="J72" i="1" s="1"/>
  <c r="I71" i="1"/>
  <c r="J71" i="1" s="1"/>
  <c r="I70" i="1"/>
  <c r="J70" i="1" s="1"/>
  <c r="I69" i="1"/>
  <c r="J69" i="1" s="1"/>
  <c r="I68" i="1"/>
  <c r="J68" i="1" s="1"/>
  <c r="I67" i="1"/>
  <c r="J67" i="1" s="1"/>
  <c r="I66" i="1"/>
  <c r="J66" i="1" s="1"/>
  <c r="I65" i="1"/>
  <c r="J65" i="1" s="1"/>
  <c r="I64" i="1"/>
  <c r="J64" i="1" s="1"/>
  <c r="I63" i="1"/>
  <c r="J63" i="1" s="1"/>
  <c r="I62" i="1"/>
  <c r="I61" i="1"/>
  <c r="I60" i="1"/>
  <c r="J60" i="1" s="1"/>
  <c r="I59" i="1"/>
  <c r="J59" i="1" s="1"/>
  <c r="I58" i="1"/>
  <c r="J58" i="1" s="1"/>
  <c r="I57" i="1"/>
  <c r="J57" i="1" s="1"/>
  <c r="I56" i="1"/>
  <c r="J56" i="1" s="1"/>
  <c r="I55" i="1"/>
  <c r="J55" i="1" s="1"/>
  <c r="I54" i="1"/>
  <c r="J54" i="1" s="1"/>
  <c r="I53" i="1"/>
  <c r="J53" i="1" s="1"/>
  <c r="I52" i="1"/>
  <c r="J52" i="1" s="1"/>
  <c r="I51" i="1"/>
  <c r="J51" i="1" s="1"/>
  <c r="I50" i="1"/>
  <c r="J50" i="1" s="1"/>
  <c r="I49" i="1"/>
  <c r="J49" i="1" s="1"/>
  <c r="I48" i="1"/>
  <c r="J48" i="1" s="1"/>
  <c r="I47" i="1"/>
  <c r="J47" i="1" s="1"/>
  <c r="I46" i="1"/>
  <c r="J46" i="1" s="1"/>
  <c r="I45" i="1"/>
  <c r="J45" i="1" s="1"/>
  <c r="I44" i="1"/>
  <c r="J44" i="1" s="1"/>
  <c r="I43" i="1"/>
  <c r="J43" i="1" s="1"/>
  <c r="I42" i="1"/>
  <c r="J42" i="1" s="1"/>
  <c r="I41" i="1"/>
  <c r="J41" i="1" s="1"/>
  <c r="I40" i="1"/>
  <c r="J40" i="1" s="1"/>
  <c r="I39" i="1"/>
  <c r="J39" i="1" s="1"/>
  <c r="I38" i="1"/>
  <c r="J38" i="1" s="1"/>
  <c r="I37" i="1"/>
  <c r="J37" i="1" s="1"/>
  <c r="I36" i="1"/>
  <c r="J36" i="1" s="1"/>
  <c r="I35" i="1"/>
  <c r="J35" i="1" s="1"/>
  <c r="I34" i="1"/>
  <c r="J34" i="1" s="1"/>
  <c r="I33" i="1"/>
  <c r="J33" i="1" s="1"/>
  <c r="I32" i="1"/>
  <c r="J32" i="1" s="1"/>
  <c r="I31" i="1"/>
  <c r="J31" i="1" s="1"/>
  <c r="I30" i="1"/>
  <c r="J30" i="1" s="1"/>
  <c r="I29" i="1"/>
  <c r="J29" i="1" s="1"/>
  <c r="I28" i="1"/>
  <c r="J28" i="1" s="1"/>
  <c r="I27" i="1"/>
  <c r="J27" i="1" s="1"/>
  <c r="I26" i="1"/>
  <c r="J26" i="1" s="1"/>
  <c r="I25" i="1"/>
  <c r="J25" i="1" s="1"/>
  <c r="I24" i="1"/>
  <c r="J24" i="1" s="1"/>
  <c r="I23" i="1"/>
  <c r="J23" i="1" s="1"/>
  <c r="I22" i="1"/>
  <c r="J22" i="1" s="1"/>
  <c r="I21" i="1"/>
  <c r="J21" i="1" s="1"/>
  <c r="I20" i="1"/>
  <c r="J20" i="1" s="1"/>
  <c r="I19" i="1"/>
  <c r="J19" i="1" s="1"/>
  <c r="I18" i="1"/>
  <c r="J18" i="1" s="1"/>
  <c r="I17" i="1"/>
  <c r="J17" i="1" s="1"/>
  <c r="I16" i="1"/>
  <c r="J16" i="1" s="1"/>
  <c r="I15" i="1"/>
  <c r="J15" i="1" s="1"/>
  <c r="I14" i="1"/>
  <c r="J14" i="1" s="1"/>
  <c r="I13" i="1"/>
  <c r="J13" i="1" s="1"/>
  <c r="I12" i="1"/>
  <c r="J12" i="1" s="1"/>
  <c r="I11" i="1"/>
  <c r="J11" i="1" s="1"/>
  <c r="I10" i="1"/>
  <c r="J10" i="1" s="1"/>
  <c r="I9" i="1"/>
  <c r="J9" i="1" s="1"/>
  <c r="I8" i="1"/>
  <c r="J8" i="1" s="1"/>
  <c r="I7" i="1"/>
  <c r="D417" i="1"/>
  <c r="D416" i="1"/>
  <c r="D412" i="1"/>
  <c r="D411" i="1"/>
  <c r="D406" i="1"/>
  <c r="F406" i="1" s="1"/>
  <c r="D402" i="1"/>
  <c r="D399" i="1"/>
  <c r="D393" i="1"/>
  <c r="D392" i="1"/>
  <c r="D389" i="1"/>
  <c r="D358" i="1"/>
  <c r="D353" i="1"/>
  <c r="F353" i="1" s="1"/>
  <c r="D350" i="1"/>
  <c r="D346" i="1"/>
  <c r="D328" i="1"/>
  <c r="D326" i="1"/>
  <c r="F326" i="1" s="1"/>
  <c r="D325" i="1"/>
  <c r="D323" i="1"/>
  <c r="D322" i="1"/>
  <c r="D319" i="1"/>
  <c r="D318" i="1"/>
  <c r="F318" i="1" s="1"/>
  <c r="D317" i="1"/>
  <c r="D316" i="1"/>
  <c r="D314" i="1"/>
  <c r="D290" i="1"/>
  <c r="D289" i="1"/>
  <c r="D283" i="1"/>
  <c r="D282" i="1"/>
  <c r="D281" i="1"/>
  <c r="F281" i="1" s="1"/>
  <c r="D278" i="1"/>
  <c r="D276" i="1"/>
  <c r="D275" i="1"/>
  <c r="F275" i="1" s="1"/>
  <c r="D274" i="1"/>
  <c r="D271" i="1"/>
  <c r="D270" i="1"/>
  <c r="D269" i="1"/>
  <c r="D268" i="1"/>
  <c r="D264" i="1"/>
  <c r="D263" i="1"/>
  <c r="D259" i="1"/>
  <c r="D258" i="1"/>
  <c r="F258" i="1" s="1"/>
  <c r="D257" i="1"/>
  <c r="D256" i="1"/>
  <c r="D253" i="1"/>
  <c r="D252" i="1"/>
  <c r="D251" i="1"/>
  <c r="D250" i="1"/>
  <c r="F250" i="1" s="1"/>
  <c r="D248" i="1"/>
  <c r="D246" i="1"/>
  <c r="D245" i="1"/>
  <c r="D242" i="1"/>
  <c r="D241" i="1"/>
  <c r="F241" i="1" s="1"/>
  <c r="D235" i="1"/>
  <c r="D232" i="1"/>
  <c r="F232" i="1" s="1"/>
  <c r="D231" i="1"/>
  <c r="D230" i="1"/>
  <c r="D228" i="1"/>
  <c r="D227" i="1"/>
  <c r="D215" i="1"/>
  <c r="F215" i="1" s="1"/>
  <c r="D210" i="1"/>
  <c r="D208" i="1"/>
  <c r="D197" i="1"/>
  <c r="F197" i="1" s="1"/>
  <c r="D194" i="1"/>
  <c r="D193" i="1"/>
  <c r="D192" i="1"/>
  <c r="D188" i="1"/>
  <c r="D175" i="1"/>
  <c r="D174" i="1"/>
  <c r="F174" i="1" s="1"/>
  <c r="D171" i="1"/>
  <c r="D164" i="1"/>
  <c r="D163" i="1"/>
  <c r="D160" i="1"/>
  <c r="D159" i="1"/>
  <c r="D158" i="1"/>
  <c r="D156" i="1"/>
  <c r="D150" i="1"/>
  <c r="D149" i="1"/>
  <c r="D147" i="1"/>
  <c r="D146" i="1"/>
  <c r="D127" i="1"/>
  <c r="D124" i="1"/>
  <c r="D119" i="1"/>
  <c r="D118" i="1"/>
  <c r="F118" i="1" s="1"/>
  <c r="D115" i="1"/>
  <c r="D114" i="1"/>
  <c r="D113" i="1"/>
  <c r="D111" i="1"/>
  <c r="D110" i="1"/>
  <c r="F110" i="1" s="1"/>
  <c r="A105" i="1"/>
  <c r="D98" i="1"/>
  <c r="D97" i="1"/>
  <c r="D94" i="1"/>
  <c r="D93" i="1"/>
  <c r="D89" i="1"/>
  <c r="D88" i="1"/>
  <c r="D87" i="1"/>
  <c r="D86" i="1"/>
  <c r="D83" i="1"/>
  <c r="D82" i="1"/>
  <c r="D81" i="1"/>
  <c r="D79" i="1"/>
  <c r="D78" i="1"/>
  <c r="A73" i="1"/>
  <c r="D72" i="1"/>
  <c r="D70" i="1"/>
  <c r="D63" i="1"/>
  <c r="D60" i="1"/>
  <c r="F60" i="1" s="1"/>
  <c r="D57" i="1"/>
  <c r="D55" i="1"/>
  <c r="D54" i="1"/>
  <c r="D49" i="1"/>
  <c r="D40" i="1"/>
  <c r="D32" i="1"/>
  <c r="D29" i="1"/>
  <c r="D16" i="1"/>
  <c r="F16" i="1" s="1"/>
  <c r="D12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2" i="1"/>
  <c r="H401" i="1"/>
  <c r="H400" i="1"/>
  <c r="H399" i="1"/>
  <c r="H398" i="1"/>
  <c r="H397" i="1"/>
  <c r="H396" i="1"/>
  <c r="H395" i="1"/>
  <c r="H393" i="1"/>
  <c r="H392" i="1"/>
  <c r="H391" i="1"/>
  <c r="H390" i="1"/>
  <c r="H389" i="1"/>
  <c r="H387" i="1"/>
  <c r="H386" i="1"/>
  <c r="H385" i="1"/>
  <c r="H384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8" i="1"/>
  <c r="H367" i="1"/>
  <c r="H366" i="1"/>
  <c r="H365" i="1"/>
  <c r="H364" i="1"/>
  <c r="H363" i="1"/>
  <c r="H362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0" i="1"/>
  <c r="H339" i="1"/>
  <c r="H338" i="1"/>
  <c r="H337" i="1"/>
  <c r="H336" i="1"/>
  <c r="H335" i="1"/>
  <c r="H334" i="1"/>
  <c r="H333" i="1"/>
  <c r="H332" i="1"/>
  <c r="H331" i="1"/>
  <c r="H330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3" i="1"/>
  <c r="H292" i="1"/>
  <c r="H291" i="1"/>
  <c r="H290" i="1"/>
  <c r="H289" i="1"/>
  <c r="H288" i="1"/>
  <c r="H287" i="1"/>
  <c r="H286" i="1"/>
  <c r="H285" i="1"/>
  <c r="H283" i="1"/>
  <c r="H282" i="1"/>
  <c r="H281" i="1"/>
  <c r="H280" i="1"/>
  <c r="H279" i="1"/>
  <c r="H278" i="1"/>
  <c r="H276" i="1"/>
  <c r="H275" i="1"/>
  <c r="H274" i="1"/>
  <c r="H273" i="1"/>
  <c r="H272" i="1"/>
  <c r="H271" i="1"/>
  <c r="H270" i="1"/>
  <c r="H269" i="1"/>
  <c r="H268" i="1"/>
  <c r="H267" i="1"/>
  <c r="H266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6" i="1"/>
  <c r="H245" i="1"/>
  <c r="H244" i="1"/>
  <c r="H243" i="1"/>
  <c r="H242" i="1"/>
  <c r="H241" i="1"/>
  <c r="H240" i="1"/>
  <c r="H239" i="1"/>
  <c r="H238" i="1"/>
  <c r="H237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1" i="1"/>
  <c r="H220" i="1"/>
  <c r="H219" i="1"/>
  <c r="H218" i="1"/>
  <c r="H217" i="1"/>
  <c r="H216" i="1"/>
  <c r="H215" i="1"/>
  <c r="H214" i="1"/>
  <c r="H213" i="1"/>
  <c r="H212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5" i="1"/>
  <c r="H134" i="1"/>
  <c r="H133" i="1"/>
  <c r="H132" i="1"/>
  <c r="H131" i="1"/>
  <c r="H129" i="1"/>
  <c r="H128" i="1"/>
  <c r="H127" i="1"/>
  <c r="H126" i="1"/>
  <c r="H125" i="1"/>
  <c r="H123" i="1"/>
  <c r="H122" i="1"/>
  <c r="H121" i="1"/>
  <c r="H120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4" i="1"/>
  <c r="H103" i="1"/>
  <c r="H102" i="1"/>
  <c r="H101" i="1"/>
  <c r="H100" i="1"/>
  <c r="H98" i="1"/>
  <c r="H97" i="1"/>
  <c r="H96" i="1"/>
  <c r="H95" i="1"/>
  <c r="H94" i="1"/>
  <c r="H93" i="1"/>
  <c r="H92" i="1"/>
  <c r="H91" i="1"/>
  <c r="H90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2" i="1"/>
  <c r="H71" i="1"/>
  <c r="H70" i="1"/>
  <c r="H69" i="1"/>
  <c r="H68" i="1"/>
  <c r="H67" i="1"/>
  <c r="H66" i="1"/>
  <c r="H65" i="1"/>
  <c r="H64" i="1"/>
  <c r="H60" i="1"/>
  <c r="H59" i="1"/>
  <c r="H58" i="1"/>
  <c r="H57" i="1"/>
  <c r="H56" i="1"/>
  <c r="H55" i="1"/>
  <c r="H54" i="1"/>
  <c r="H53" i="1"/>
  <c r="H52" i="1"/>
  <c r="H51" i="1"/>
  <c r="H50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C425" i="1"/>
  <c r="C424" i="1"/>
  <c r="K424" i="1" s="1"/>
  <c r="C423" i="1"/>
  <c r="K423" i="1" s="1"/>
  <c r="C422" i="1"/>
  <c r="K422" i="1" s="1"/>
  <c r="C421" i="1"/>
  <c r="C420" i="1"/>
  <c r="K420" i="1" s="1"/>
  <c r="C419" i="1"/>
  <c r="K419" i="1" s="1"/>
  <c r="C418" i="1"/>
  <c r="K418" i="1" s="1"/>
  <c r="C417" i="1"/>
  <c r="K417" i="1" s="1"/>
  <c r="C416" i="1"/>
  <c r="C415" i="1"/>
  <c r="K415" i="1" s="1"/>
  <c r="C414" i="1"/>
  <c r="K414" i="1" s="1"/>
  <c r="C413" i="1"/>
  <c r="K413" i="1" s="1"/>
  <c r="C412" i="1"/>
  <c r="C411" i="1"/>
  <c r="C410" i="1"/>
  <c r="K410" i="1" s="1"/>
  <c r="C409" i="1"/>
  <c r="C408" i="1"/>
  <c r="C407" i="1"/>
  <c r="K407" i="1" s="1"/>
  <c r="C406" i="1"/>
  <c r="K406" i="1" s="1"/>
  <c r="C405" i="1"/>
  <c r="C404" i="1"/>
  <c r="C402" i="1"/>
  <c r="C401" i="1"/>
  <c r="C400" i="1"/>
  <c r="C399" i="1"/>
  <c r="K399" i="1" s="1"/>
  <c r="C398" i="1"/>
  <c r="K398" i="1" s="1"/>
  <c r="C397" i="1"/>
  <c r="K397" i="1" s="1"/>
  <c r="C396" i="1"/>
  <c r="C395" i="1"/>
  <c r="K395" i="1" s="1"/>
  <c r="C393" i="1"/>
  <c r="K393" i="1" s="1"/>
  <c r="C392" i="1"/>
  <c r="C391" i="1"/>
  <c r="C390" i="1"/>
  <c r="C389" i="1"/>
  <c r="C387" i="1"/>
  <c r="K387" i="1" s="1"/>
  <c r="C386" i="1"/>
  <c r="C385" i="1"/>
  <c r="C384" i="1"/>
  <c r="K384" i="1" s="1"/>
  <c r="C382" i="1"/>
  <c r="C381" i="1"/>
  <c r="C380" i="1"/>
  <c r="K380" i="1" s="1"/>
  <c r="C379" i="1"/>
  <c r="C378" i="1"/>
  <c r="K378" i="1" s="1"/>
  <c r="C377" i="1"/>
  <c r="C376" i="1"/>
  <c r="K376" i="1" s="1"/>
  <c r="C375" i="1"/>
  <c r="C374" i="1"/>
  <c r="C373" i="1"/>
  <c r="K373" i="1" s="1"/>
  <c r="C372" i="1"/>
  <c r="C371" i="1"/>
  <c r="C370" i="1"/>
  <c r="K370" i="1" s="1"/>
  <c r="C368" i="1"/>
  <c r="C367" i="1"/>
  <c r="C366" i="1"/>
  <c r="K366" i="1" s="1"/>
  <c r="C365" i="1"/>
  <c r="C364" i="1"/>
  <c r="C363" i="1"/>
  <c r="K363" i="1" s="1"/>
  <c r="C362" i="1"/>
  <c r="K362" i="1" s="1"/>
  <c r="C360" i="1"/>
  <c r="K360" i="1" s="1"/>
  <c r="C359" i="1"/>
  <c r="C358" i="1"/>
  <c r="C357" i="1"/>
  <c r="K357" i="1" s="1"/>
  <c r="C356" i="1"/>
  <c r="C355" i="1"/>
  <c r="C354" i="1"/>
  <c r="C353" i="1"/>
  <c r="K353" i="1" s="1"/>
  <c r="C352" i="1"/>
  <c r="K352" i="1" s="1"/>
  <c r="C351" i="1"/>
  <c r="K351" i="1" s="1"/>
  <c r="C350" i="1"/>
  <c r="K350" i="1" s="1"/>
  <c r="C349" i="1"/>
  <c r="C348" i="1"/>
  <c r="C347" i="1"/>
  <c r="K347" i="1" s="1"/>
  <c r="C346" i="1"/>
  <c r="C345" i="1"/>
  <c r="K345" i="1" s="1"/>
  <c r="C344" i="1"/>
  <c r="K344" i="1" s="1"/>
  <c r="C343" i="1"/>
  <c r="K343" i="1" s="1"/>
  <c r="C342" i="1"/>
  <c r="K342" i="1" s="1"/>
  <c r="C340" i="1"/>
  <c r="C339" i="1"/>
  <c r="C338" i="1"/>
  <c r="C337" i="1"/>
  <c r="K337" i="1" s="1"/>
  <c r="C336" i="1"/>
  <c r="C335" i="1"/>
  <c r="K335" i="1" s="1"/>
  <c r="C334" i="1"/>
  <c r="K334" i="1" s="1"/>
  <c r="C333" i="1"/>
  <c r="C332" i="1"/>
  <c r="C331" i="1"/>
  <c r="C330" i="1"/>
  <c r="C328" i="1"/>
  <c r="C327" i="1"/>
  <c r="C326" i="1"/>
  <c r="K326" i="1" s="1"/>
  <c r="C325" i="1"/>
  <c r="C324" i="1"/>
  <c r="C323" i="1"/>
  <c r="C322" i="1"/>
  <c r="K322" i="1" s="1"/>
  <c r="C321" i="1"/>
  <c r="K321" i="1" s="1"/>
  <c r="C320" i="1"/>
  <c r="C319" i="1"/>
  <c r="C318" i="1"/>
  <c r="K318" i="1" s="1"/>
  <c r="C317" i="1"/>
  <c r="C316" i="1"/>
  <c r="C315" i="1"/>
  <c r="C314" i="1"/>
  <c r="K314" i="1" s="1"/>
  <c r="C313" i="1"/>
  <c r="K313" i="1" s="1"/>
  <c r="C312" i="1"/>
  <c r="C311" i="1"/>
  <c r="C310" i="1"/>
  <c r="K310" i="1" s="1"/>
  <c r="C309" i="1"/>
  <c r="C308" i="1"/>
  <c r="C307" i="1"/>
  <c r="C306" i="1"/>
  <c r="K306" i="1" s="1"/>
  <c r="C305" i="1"/>
  <c r="K305" i="1" s="1"/>
  <c r="C304" i="1"/>
  <c r="C303" i="1"/>
  <c r="C302" i="1"/>
  <c r="K302" i="1" s="1"/>
  <c r="C301" i="1"/>
  <c r="C300" i="1"/>
  <c r="C299" i="1"/>
  <c r="C298" i="1"/>
  <c r="K298" i="1" s="1"/>
  <c r="C297" i="1"/>
  <c r="K297" i="1" s="1"/>
  <c r="C296" i="1"/>
  <c r="C295" i="1"/>
  <c r="C293" i="1"/>
  <c r="K293" i="1" s="1"/>
  <c r="C292" i="1"/>
  <c r="C291" i="1"/>
  <c r="C290" i="1"/>
  <c r="C289" i="1"/>
  <c r="C288" i="1"/>
  <c r="C287" i="1"/>
  <c r="K287" i="1" s="1"/>
  <c r="C286" i="1"/>
  <c r="C285" i="1"/>
  <c r="K285" i="1" s="1"/>
  <c r="C283" i="1"/>
  <c r="C282" i="1"/>
  <c r="K282" i="1" s="1"/>
  <c r="C281" i="1"/>
  <c r="K281" i="1" s="1"/>
  <c r="C280" i="1"/>
  <c r="C279" i="1"/>
  <c r="C278" i="1"/>
  <c r="C276" i="1"/>
  <c r="C275" i="1"/>
  <c r="K275" i="1" s="1"/>
  <c r="C274" i="1"/>
  <c r="C273" i="1"/>
  <c r="K273" i="1" s="1"/>
  <c r="C272" i="1"/>
  <c r="C271" i="1"/>
  <c r="C270" i="1"/>
  <c r="K270" i="1" s="1"/>
  <c r="C269" i="1"/>
  <c r="C268" i="1"/>
  <c r="C267" i="1"/>
  <c r="K267" i="1" s="1"/>
  <c r="C266" i="1"/>
  <c r="C264" i="1"/>
  <c r="C263" i="1"/>
  <c r="C262" i="1"/>
  <c r="C261" i="1"/>
  <c r="K261" i="1" s="1"/>
  <c r="C260" i="1"/>
  <c r="C259" i="1"/>
  <c r="C258" i="1"/>
  <c r="K258" i="1" s="1"/>
  <c r="C257" i="1"/>
  <c r="C256" i="1"/>
  <c r="C255" i="1"/>
  <c r="C254" i="1"/>
  <c r="C253" i="1"/>
  <c r="K253" i="1" s="1"/>
  <c r="C252" i="1"/>
  <c r="C251" i="1"/>
  <c r="C250" i="1"/>
  <c r="K250" i="1" s="1"/>
  <c r="C249" i="1"/>
  <c r="K249" i="1" s="1"/>
  <c r="C248" i="1"/>
  <c r="C246" i="1"/>
  <c r="K246" i="1" s="1"/>
  <c r="C245" i="1"/>
  <c r="C244" i="1"/>
  <c r="C243" i="1"/>
  <c r="C242" i="1"/>
  <c r="C241" i="1"/>
  <c r="K241" i="1" s="1"/>
  <c r="C240" i="1"/>
  <c r="K240" i="1" s="1"/>
  <c r="C239" i="1"/>
  <c r="C238" i="1"/>
  <c r="C237" i="1"/>
  <c r="K237" i="1" s="1"/>
  <c r="C235" i="1"/>
  <c r="C234" i="1"/>
  <c r="C233" i="1"/>
  <c r="C232" i="1"/>
  <c r="K232" i="1" s="1"/>
  <c r="C231" i="1"/>
  <c r="K231" i="1" s="1"/>
  <c r="C230" i="1"/>
  <c r="K230" i="1" s="1"/>
  <c r="C229" i="1"/>
  <c r="K229" i="1" s="1"/>
  <c r="C228" i="1"/>
  <c r="C227" i="1"/>
  <c r="C226" i="1"/>
  <c r="C225" i="1"/>
  <c r="C224" i="1"/>
  <c r="K224" i="1" s="1"/>
  <c r="C223" i="1"/>
  <c r="K223" i="1" s="1"/>
  <c r="C221" i="1"/>
  <c r="C220" i="1"/>
  <c r="K220" i="1" s="1"/>
  <c r="C219" i="1"/>
  <c r="C218" i="1"/>
  <c r="C217" i="1"/>
  <c r="C216" i="1"/>
  <c r="C215" i="1"/>
  <c r="K215" i="1" s="1"/>
  <c r="C214" i="1"/>
  <c r="K214" i="1" s="1"/>
  <c r="C213" i="1"/>
  <c r="K213" i="1" s="1"/>
  <c r="C212" i="1"/>
  <c r="K212" i="1" s="1"/>
  <c r="C210" i="1"/>
  <c r="C209" i="1"/>
  <c r="C208" i="1"/>
  <c r="C207" i="1"/>
  <c r="C206" i="1"/>
  <c r="K206" i="1" s="1"/>
  <c r="C205" i="1"/>
  <c r="C204" i="1"/>
  <c r="C203" i="1"/>
  <c r="K203" i="1" s="1"/>
  <c r="C202" i="1"/>
  <c r="C201" i="1"/>
  <c r="K201" i="1" s="1"/>
  <c r="C200" i="1"/>
  <c r="K200" i="1" s="1"/>
  <c r="C199" i="1"/>
  <c r="C197" i="1"/>
  <c r="K197" i="1" s="1"/>
  <c r="C196" i="1"/>
  <c r="C195" i="1"/>
  <c r="C194" i="1"/>
  <c r="C193" i="1"/>
  <c r="C192" i="1"/>
  <c r="C191" i="1"/>
  <c r="C190" i="1"/>
  <c r="K190" i="1" s="1"/>
  <c r="C189" i="1"/>
  <c r="K189" i="1" s="1"/>
  <c r="C188" i="1"/>
  <c r="C187" i="1"/>
  <c r="C186" i="1"/>
  <c r="C185" i="1"/>
  <c r="C184" i="1"/>
  <c r="C183" i="1"/>
  <c r="C182" i="1"/>
  <c r="K182" i="1" s="1"/>
  <c r="C181" i="1"/>
  <c r="K181" i="1" s="1"/>
  <c r="C180" i="1"/>
  <c r="K180" i="1" s="1"/>
  <c r="C179" i="1"/>
  <c r="K179" i="1" s="1"/>
  <c r="C177" i="1"/>
  <c r="C176" i="1"/>
  <c r="C175" i="1"/>
  <c r="C174" i="1"/>
  <c r="K174" i="1" s="1"/>
  <c r="C173" i="1"/>
  <c r="C172" i="1"/>
  <c r="C171" i="1"/>
  <c r="K171" i="1" s="1"/>
  <c r="C170" i="1"/>
  <c r="C169" i="1"/>
  <c r="K169" i="1" s="1"/>
  <c r="C168" i="1"/>
  <c r="K168" i="1" s="1"/>
  <c r="C167" i="1"/>
  <c r="C166" i="1"/>
  <c r="C164" i="1"/>
  <c r="C163" i="1"/>
  <c r="C162" i="1"/>
  <c r="C161" i="1"/>
  <c r="C160" i="1"/>
  <c r="C159" i="1"/>
  <c r="C158" i="1"/>
  <c r="K158" i="1" s="1"/>
  <c r="C157" i="1"/>
  <c r="C156" i="1"/>
  <c r="C155" i="1"/>
  <c r="K155" i="1" s="1"/>
  <c r="C154" i="1"/>
  <c r="K154" i="1" s="1"/>
  <c r="C153" i="1"/>
  <c r="K153" i="1" s="1"/>
  <c r="C152" i="1"/>
  <c r="K152" i="1" s="1"/>
  <c r="C150" i="1"/>
  <c r="C149" i="1"/>
  <c r="C148" i="1"/>
  <c r="K148" i="1" s="1"/>
  <c r="C147" i="1"/>
  <c r="C146" i="1"/>
  <c r="C145" i="1"/>
  <c r="K145" i="1" s="1"/>
  <c r="C144" i="1"/>
  <c r="C143" i="1"/>
  <c r="C142" i="1"/>
  <c r="K142" i="1" s="1"/>
  <c r="C141" i="1"/>
  <c r="C140" i="1"/>
  <c r="C139" i="1"/>
  <c r="K139" i="1" s="1"/>
  <c r="C138" i="1"/>
  <c r="K138" i="1" s="1"/>
  <c r="C137" i="1"/>
  <c r="K137" i="1" s="1"/>
  <c r="C135" i="1"/>
  <c r="K135" i="1" s="1"/>
  <c r="C134" i="1"/>
  <c r="K134" i="1" s="1"/>
  <c r="C133" i="1"/>
  <c r="C132" i="1"/>
  <c r="K132" i="1" s="1"/>
  <c r="C131" i="1"/>
  <c r="C129" i="1"/>
  <c r="K129" i="1" s="1"/>
  <c r="C128" i="1"/>
  <c r="K128" i="1" s="1"/>
  <c r="C127" i="1"/>
  <c r="C126" i="1"/>
  <c r="K126" i="1" s="1"/>
  <c r="C125" i="1"/>
  <c r="C123" i="1"/>
  <c r="K123" i="1" s="1"/>
  <c r="C122" i="1"/>
  <c r="C121" i="1"/>
  <c r="C120" i="1"/>
  <c r="C118" i="1"/>
  <c r="K118" i="1" s="1"/>
  <c r="C117" i="1"/>
  <c r="C116" i="1"/>
  <c r="C115" i="1"/>
  <c r="K115" i="1" s="1"/>
  <c r="C114" i="1"/>
  <c r="C113" i="1"/>
  <c r="C112" i="1"/>
  <c r="C111" i="1"/>
  <c r="K111" i="1" s="1"/>
  <c r="C110" i="1"/>
  <c r="K110" i="1" s="1"/>
  <c r="C109" i="1"/>
  <c r="C108" i="1"/>
  <c r="K108" i="1" s="1"/>
  <c r="C107" i="1"/>
  <c r="K107" i="1" s="1"/>
  <c r="C106" i="1"/>
  <c r="C104" i="1"/>
  <c r="C103" i="1"/>
  <c r="K103" i="1" s="1"/>
  <c r="C102" i="1"/>
  <c r="K102" i="1" s="1"/>
  <c r="C101" i="1"/>
  <c r="K101" i="1" s="1"/>
  <c r="C100" i="1"/>
  <c r="C98" i="1"/>
  <c r="C97" i="1"/>
  <c r="C96" i="1"/>
  <c r="C95" i="1"/>
  <c r="C94" i="1"/>
  <c r="K94" i="1" s="1"/>
  <c r="C93" i="1"/>
  <c r="C92" i="1"/>
  <c r="K92" i="1" s="1"/>
  <c r="C91" i="1"/>
  <c r="C90" i="1"/>
  <c r="C89" i="1"/>
  <c r="C88" i="1"/>
  <c r="C87" i="1"/>
  <c r="C86" i="1"/>
  <c r="K86" i="1" s="1"/>
  <c r="C85" i="1"/>
  <c r="C84" i="1"/>
  <c r="K84" i="1" s="1"/>
  <c r="C83" i="1"/>
  <c r="C82" i="1"/>
  <c r="K82" i="1" s="1"/>
  <c r="C81" i="1"/>
  <c r="C80" i="1"/>
  <c r="C79" i="1"/>
  <c r="C78" i="1"/>
  <c r="K78" i="1" s="1"/>
  <c r="C77" i="1"/>
  <c r="C76" i="1"/>
  <c r="K76" i="1" s="1"/>
  <c r="C75" i="1"/>
  <c r="C74" i="1"/>
  <c r="K74" i="1" s="1"/>
  <c r="C72" i="1"/>
  <c r="C71" i="1"/>
  <c r="C70" i="1"/>
  <c r="C69" i="1"/>
  <c r="K69" i="1" s="1"/>
  <c r="C68" i="1"/>
  <c r="K68" i="1" s="1"/>
  <c r="C67" i="1"/>
  <c r="K67" i="1" s="1"/>
  <c r="C66" i="1"/>
  <c r="K66" i="1" s="1"/>
  <c r="C65" i="1"/>
  <c r="K65" i="1" s="1"/>
  <c r="C64" i="1"/>
  <c r="K64" i="1" s="1"/>
  <c r="C63" i="1"/>
  <c r="K63" i="1" s="1"/>
  <c r="C62" i="1"/>
  <c r="C61" i="1"/>
  <c r="C60" i="1"/>
  <c r="K60" i="1" s="1"/>
  <c r="C59" i="1"/>
  <c r="K59" i="1" s="1"/>
  <c r="C58" i="1"/>
  <c r="K58" i="1" s="1"/>
  <c r="C57" i="1"/>
  <c r="K57" i="1" s="1"/>
  <c r="C56" i="1"/>
  <c r="C55" i="1"/>
  <c r="C54" i="1"/>
  <c r="C53" i="1"/>
  <c r="C52" i="1"/>
  <c r="C51" i="1"/>
  <c r="C50" i="1"/>
  <c r="K50" i="1" s="1"/>
  <c r="C48" i="1"/>
  <c r="C47" i="1"/>
  <c r="C46" i="1"/>
  <c r="C45" i="1"/>
  <c r="C44" i="1"/>
  <c r="C43" i="1"/>
  <c r="C42" i="1"/>
  <c r="K42" i="1" s="1"/>
  <c r="C41" i="1"/>
  <c r="K41" i="1" s="1"/>
  <c r="C40" i="1"/>
  <c r="C39" i="1"/>
  <c r="C38" i="1"/>
  <c r="C37" i="1"/>
  <c r="C36" i="1"/>
  <c r="C35" i="1"/>
  <c r="C34" i="1"/>
  <c r="K34" i="1" s="1"/>
  <c r="C33" i="1"/>
  <c r="K33" i="1" s="1"/>
  <c r="C32" i="1"/>
  <c r="C31" i="1"/>
  <c r="C30" i="1"/>
  <c r="C29" i="1"/>
  <c r="K29" i="1" s="1"/>
  <c r="C28" i="1"/>
  <c r="C27" i="1"/>
  <c r="C26" i="1"/>
  <c r="K26" i="1" s="1"/>
  <c r="C25" i="1"/>
  <c r="K25" i="1" s="1"/>
  <c r="C24" i="1"/>
  <c r="C22" i="1"/>
  <c r="C21" i="1"/>
  <c r="C20" i="1"/>
  <c r="C19" i="1"/>
  <c r="K19" i="1" s="1"/>
  <c r="C18" i="1"/>
  <c r="C17" i="1"/>
  <c r="C16" i="1"/>
  <c r="K16" i="1" s="1"/>
  <c r="C15" i="1"/>
  <c r="K15" i="1" s="1"/>
  <c r="C14" i="1"/>
  <c r="C13" i="1"/>
  <c r="C12" i="1"/>
  <c r="C11" i="1"/>
  <c r="C10" i="1"/>
  <c r="C9" i="1"/>
  <c r="C8" i="1"/>
  <c r="K8" i="1" s="1"/>
  <c r="C7" i="1"/>
  <c r="F89" i="1" l="1"/>
  <c r="F150" i="1"/>
  <c r="F159" i="1"/>
  <c r="F81" i="1"/>
  <c r="F97" i="1"/>
  <c r="F193" i="1"/>
  <c r="F289" i="1"/>
  <c r="F175" i="1"/>
  <c r="F358" i="1"/>
  <c r="K358" i="1"/>
  <c r="K367" i="1"/>
  <c r="F402" i="1"/>
  <c r="K402" i="1"/>
  <c r="F411" i="1"/>
  <c r="K411" i="1"/>
  <c r="K37" i="1"/>
  <c r="F79" i="1"/>
  <c r="K79" i="1"/>
  <c r="F113" i="1"/>
  <c r="K113" i="1"/>
  <c r="K216" i="1"/>
  <c r="K225" i="1"/>
  <c r="K233" i="1"/>
  <c r="F242" i="1"/>
  <c r="K242" i="1"/>
  <c r="F251" i="1"/>
  <c r="K251" i="1"/>
  <c r="F259" i="1"/>
  <c r="K259" i="1"/>
  <c r="F268" i="1"/>
  <c r="K268" i="1"/>
  <c r="F276" i="1"/>
  <c r="K276" i="1"/>
  <c r="K286" i="1"/>
  <c r="K295" i="1"/>
  <c r="K303" i="1"/>
  <c r="K311" i="1"/>
  <c r="F319" i="1"/>
  <c r="K319" i="1"/>
  <c r="K327" i="1"/>
  <c r="K336" i="1"/>
  <c r="K95" i="1"/>
  <c r="K166" i="1"/>
  <c r="K21" i="1"/>
  <c r="K30" i="1"/>
  <c r="F55" i="1"/>
  <c r="K55" i="1"/>
  <c r="K80" i="1"/>
  <c r="K106" i="1"/>
  <c r="F114" i="1"/>
  <c r="K114" i="1"/>
  <c r="K167" i="1"/>
  <c r="K217" i="1"/>
  <c r="K226" i="1"/>
  <c r="K243" i="1"/>
  <c r="F252" i="1"/>
  <c r="K252" i="1"/>
  <c r="K260" i="1"/>
  <c r="F269" i="1"/>
  <c r="K269" i="1"/>
  <c r="F278" i="1"/>
  <c r="K278" i="1"/>
  <c r="K45" i="1"/>
  <c r="F70" i="1"/>
  <c r="K70" i="1"/>
  <c r="K104" i="1"/>
  <c r="K141" i="1"/>
  <c r="K207" i="1"/>
  <c r="K38" i="1"/>
  <c r="K71" i="1"/>
  <c r="F88" i="1"/>
  <c r="K88" i="1"/>
  <c r="K191" i="1"/>
  <c r="K234" i="1"/>
  <c r="K20" i="1"/>
  <c r="F54" i="1"/>
  <c r="K54" i="1"/>
  <c r="F87" i="1"/>
  <c r="K87" i="1"/>
  <c r="K122" i="1"/>
  <c r="K157" i="1"/>
  <c r="K199" i="1"/>
  <c r="K13" i="1"/>
  <c r="K46" i="1"/>
  <c r="K96" i="1"/>
  <c r="K133" i="1"/>
  <c r="F149" i="1"/>
  <c r="K149" i="1"/>
  <c r="K183" i="1"/>
  <c r="F208" i="1"/>
  <c r="K208" i="1"/>
  <c r="K14" i="1"/>
  <c r="K289" i="1"/>
  <c r="K382" i="1"/>
  <c r="K401" i="1"/>
  <c r="K31" i="1"/>
  <c r="K150" i="1"/>
  <c r="K185" i="1"/>
  <c r="K184" i="1"/>
  <c r="F227" i="1"/>
  <c r="K227" i="1"/>
  <c r="K320" i="1"/>
  <c r="K97" i="1"/>
  <c r="K209" i="1"/>
  <c r="K385" i="1"/>
  <c r="K409" i="1"/>
  <c r="K125" i="1"/>
  <c r="K304" i="1"/>
  <c r="K386" i="1"/>
  <c r="F40" i="1"/>
  <c r="K40" i="1"/>
  <c r="F98" i="1"/>
  <c r="K98" i="1"/>
  <c r="K176" i="1"/>
  <c r="F210" i="1"/>
  <c r="K210" i="1"/>
  <c r="K354" i="1"/>
  <c r="K109" i="1"/>
  <c r="K144" i="1"/>
  <c r="K331" i="1"/>
  <c r="K338" i="1"/>
  <c r="K355" i="1"/>
  <c r="K372" i="1"/>
  <c r="F389" i="1"/>
  <c r="K389" i="1"/>
  <c r="K17" i="1"/>
  <c r="K39" i="1"/>
  <c r="K81" i="1"/>
  <c r="K121" i="1"/>
  <c r="K175" i="1"/>
  <c r="K193" i="1"/>
  <c r="K254" i="1"/>
  <c r="K390" i="1"/>
  <c r="K218" i="1"/>
  <c r="K296" i="1"/>
  <c r="F328" i="1"/>
  <c r="K328" i="1"/>
  <c r="K396" i="1"/>
  <c r="K24" i="1"/>
  <c r="K202" i="1"/>
  <c r="F271" i="1"/>
  <c r="K271" i="1"/>
  <c r="K91" i="1"/>
  <c r="F127" i="1"/>
  <c r="K170" i="1"/>
  <c r="K272" i="1"/>
  <c r="K51" i="1"/>
  <c r="K204" i="1"/>
  <c r="F230" i="1"/>
  <c r="F256" i="1"/>
  <c r="K256" i="1"/>
  <c r="F290" i="1"/>
  <c r="K290" i="1"/>
  <c r="K315" i="1"/>
  <c r="K339" i="1"/>
  <c r="K364" i="1"/>
  <c r="K22" i="1"/>
  <c r="K159" i="1"/>
  <c r="K177" i="1"/>
  <c r="K255" i="1"/>
  <c r="K359" i="1"/>
  <c r="K404" i="1"/>
  <c r="F72" i="1"/>
  <c r="K72" i="1"/>
  <c r="F192" i="1"/>
  <c r="K192" i="1"/>
  <c r="K244" i="1"/>
  <c r="K279" i="1"/>
  <c r="K312" i="1"/>
  <c r="K405" i="1"/>
  <c r="K48" i="1"/>
  <c r="K116" i="1"/>
  <c r="K219" i="1"/>
  <c r="K288" i="1"/>
  <c r="K371" i="1"/>
  <c r="K75" i="1"/>
  <c r="K100" i="1"/>
  <c r="F194" i="1"/>
  <c r="K194" i="1"/>
  <c r="F246" i="1"/>
  <c r="K18" i="1"/>
  <c r="K195" i="1"/>
  <c r="K299" i="1"/>
  <c r="F323" i="1"/>
  <c r="K323" i="1"/>
  <c r="K348" i="1"/>
  <c r="K11" i="1"/>
  <c r="K27" i="1"/>
  <c r="K35" i="1"/>
  <c r="K43" i="1"/>
  <c r="K52" i="1"/>
  <c r="K77" i="1"/>
  <c r="K85" i="1"/>
  <c r="F93" i="1"/>
  <c r="K93" i="1"/>
  <c r="F111" i="1"/>
  <c r="K120" i="1"/>
  <c r="F146" i="1"/>
  <c r="K146" i="1"/>
  <c r="F163" i="1"/>
  <c r="K163" i="1"/>
  <c r="K172" i="1"/>
  <c r="F188" i="1"/>
  <c r="K188" i="1"/>
  <c r="K196" i="1"/>
  <c r="K205" i="1"/>
  <c r="F231" i="1"/>
  <c r="F257" i="1"/>
  <c r="K266" i="1"/>
  <c r="F274" i="1"/>
  <c r="K274" i="1"/>
  <c r="K291" i="1"/>
  <c r="K300" i="1"/>
  <c r="K308" i="1"/>
  <c r="F316" i="1"/>
  <c r="K316" i="1"/>
  <c r="K324" i="1"/>
  <c r="K333" i="1"/>
  <c r="K340" i="1"/>
  <c r="K349" i="1"/>
  <c r="K365" i="1"/>
  <c r="K381" i="1"/>
  <c r="K391" i="1"/>
  <c r="K400" i="1"/>
  <c r="F416" i="1"/>
  <c r="K416" i="1"/>
  <c r="K161" i="1"/>
  <c r="K238" i="1"/>
  <c r="K257" i="1"/>
  <c r="K374" i="1"/>
  <c r="K368" i="1"/>
  <c r="F412" i="1"/>
  <c r="K412" i="1"/>
  <c r="K56" i="1"/>
  <c r="F235" i="1"/>
  <c r="K235" i="1"/>
  <c r="F32" i="1"/>
  <c r="K32" i="1"/>
  <c r="K90" i="1"/>
  <c r="F160" i="1"/>
  <c r="K160" i="1"/>
  <c r="F228" i="1"/>
  <c r="K228" i="1"/>
  <c r="F245" i="1"/>
  <c r="K245" i="1"/>
  <c r="K280" i="1"/>
  <c r="K330" i="1"/>
  <c r="F346" i="1"/>
  <c r="K346" i="1"/>
  <c r="K379" i="1"/>
  <c r="K9" i="1"/>
  <c r="F83" i="1"/>
  <c r="K83" i="1"/>
  <c r="K117" i="1"/>
  <c r="K186" i="1"/>
  <c r="F263" i="1"/>
  <c r="K263" i="1"/>
  <c r="K10" i="1"/>
  <c r="K162" i="1"/>
  <c r="K187" i="1"/>
  <c r="K221" i="1"/>
  <c r="F248" i="1"/>
  <c r="K248" i="1"/>
  <c r="F264" i="1"/>
  <c r="K264" i="1"/>
  <c r="K307" i="1"/>
  <c r="K332" i="1"/>
  <c r="K356" i="1"/>
  <c r="K408" i="1"/>
  <c r="F12" i="1"/>
  <c r="K28" i="1"/>
  <c r="K36" i="1"/>
  <c r="K44" i="1"/>
  <c r="K53" i="1"/>
  <c r="F78" i="1"/>
  <c r="F86" i="1"/>
  <c r="F94" i="1"/>
  <c r="K112" i="1"/>
  <c r="K131" i="1"/>
  <c r="K140" i="1"/>
  <c r="F147" i="1"/>
  <c r="K147" i="1"/>
  <c r="F156" i="1"/>
  <c r="K156" i="1"/>
  <c r="F164" i="1"/>
  <c r="K164" i="1"/>
  <c r="K173" i="1"/>
  <c r="F283" i="1"/>
  <c r="K283" i="1"/>
  <c r="K292" i="1"/>
  <c r="K301" i="1"/>
  <c r="K309" i="1"/>
  <c r="F317" i="1"/>
  <c r="K317" i="1"/>
  <c r="F325" i="1"/>
  <c r="K325" i="1"/>
  <c r="F350" i="1"/>
  <c r="K375" i="1"/>
  <c r="F392" i="1"/>
  <c r="K392" i="1"/>
  <c r="K47" i="1"/>
  <c r="K89" i="1"/>
  <c r="K127" i="1"/>
  <c r="K143" i="1"/>
  <c r="K239" i="1"/>
  <c r="K262" i="1"/>
  <c r="K377" i="1"/>
  <c r="K421" i="1"/>
  <c r="K425" i="1"/>
  <c r="K12" i="1"/>
  <c r="F417" i="1"/>
  <c r="F399" i="1"/>
  <c r="F393" i="1"/>
  <c r="F314" i="1"/>
  <c r="F322" i="1"/>
  <c r="F282" i="1"/>
  <c r="F270" i="1"/>
  <c r="F253" i="1"/>
  <c r="F171" i="1"/>
  <c r="F158" i="1"/>
  <c r="F115" i="1"/>
  <c r="F29" i="1"/>
  <c r="F82" i="1"/>
  <c r="D74" i="1" l="1"/>
  <c r="F74" i="1" s="1"/>
  <c r="D66" i="1"/>
  <c r="D206" i="1"/>
  <c r="F206" i="1" s="1"/>
  <c r="D172" i="1"/>
  <c r="F172" i="1" s="1"/>
  <c r="D85" i="1"/>
  <c r="F85" i="1" s="1"/>
  <c r="D279" i="1"/>
  <c r="F279" i="1" s="1"/>
  <c r="D352" i="1"/>
  <c r="F352" i="1" s="1"/>
  <c r="D288" i="1"/>
  <c r="F288" i="1" s="1"/>
  <c r="D400" i="1"/>
  <c r="F400" i="1" s="1"/>
  <c r="D424" i="1"/>
  <c r="F424" i="1" s="1"/>
  <c r="D378" i="1"/>
  <c r="F378" i="1" s="1"/>
  <c r="D36" i="1"/>
  <c r="F36" i="1" s="1"/>
  <c r="D308" i="1"/>
  <c r="F308" i="1" s="1"/>
  <c r="D367" i="1"/>
  <c r="F367" i="1" s="1"/>
  <c r="D391" i="1"/>
  <c r="F391" i="1" s="1"/>
  <c r="D379" i="1"/>
  <c r="F379" i="1" s="1"/>
  <c r="D240" i="1"/>
  <c r="F240" i="1" s="1"/>
  <c r="D106" i="1"/>
  <c r="F106" i="1" s="1"/>
  <c r="D330" i="1"/>
  <c r="F330" i="1" s="1"/>
  <c r="D75" i="1"/>
  <c r="F75" i="1" s="1"/>
  <c r="D202" i="1"/>
  <c r="F202" i="1" s="1"/>
  <c r="D9" i="1"/>
  <c r="F9" i="1" s="1"/>
  <c r="D302" i="1"/>
  <c r="F302" i="1" s="1"/>
  <c r="D65" i="1"/>
  <c r="D92" i="1"/>
  <c r="F92" i="1" s="1"/>
  <c r="D169" i="1"/>
  <c r="F169" i="1" s="1"/>
  <c r="D69" i="1"/>
  <c r="F69" i="1" s="1"/>
  <c r="D309" i="1"/>
  <c r="F309" i="1" s="1"/>
  <c r="D112" i="1"/>
  <c r="F112" i="1" s="1"/>
  <c r="D190" i="1"/>
  <c r="F190" i="1" s="1"/>
  <c r="D21" i="1"/>
  <c r="F21" i="1" s="1"/>
  <c r="D96" i="1"/>
  <c r="F96" i="1" s="1"/>
  <c r="D129" i="1"/>
  <c r="F129" i="1" s="1"/>
  <c r="D298" i="1"/>
  <c r="F298" i="1" s="1"/>
  <c r="D100" i="1"/>
  <c r="F100" i="1" s="1"/>
  <c r="D217" i="1"/>
  <c r="F217" i="1" s="1"/>
  <c r="D410" i="1"/>
  <c r="F410" i="1" s="1"/>
  <c r="D143" i="1"/>
  <c r="F143" i="1" s="1"/>
  <c r="D333" i="1"/>
  <c r="F333" i="1" s="1"/>
  <c r="D299" i="1"/>
  <c r="F299" i="1" s="1"/>
  <c r="D349" i="1"/>
  <c r="F349" i="1" s="1"/>
  <c r="D414" i="1"/>
  <c r="F414" i="1" s="1"/>
  <c r="D360" i="1"/>
  <c r="F360" i="1" s="1"/>
  <c r="D390" i="1"/>
  <c r="F390" i="1" s="1"/>
  <c r="D401" i="1"/>
  <c r="F401" i="1" s="1"/>
  <c r="D41" i="1"/>
  <c r="F41" i="1" s="1"/>
  <c r="D44" i="1"/>
  <c r="F44" i="1" s="1"/>
  <c r="D306" i="1"/>
  <c r="F306" i="1" s="1"/>
  <c r="D368" i="1"/>
  <c r="F368" i="1" s="1"/>
  <c r="D381" i="1"/>
  <c r="F381" i="1" s="1"/>
  <c r="D380" i="1"/>
  <c r="F380" i="1" s="1"/>
  <c r="D243" i="1"/>
  <c r="F243" i="1" s="1"/>
  <c r="D223" i="1"/>
  <c r="F223" i="1" s="1"/>
  <c r="D200" i="1"/>
  <c r="F200" i="1" s="1"/>
  <c r="D90" i="1"/>
  <c r="F90" i="1" s="1"/>
  <c r="D64" i="1"/>
  <c r="D26" i="1"/>
  <c r="F26" i="1" s="1"/>
  <c r="D167" i="1"/>
  <c r="F167" i="1" s="1"/>
  <c r="D205" i="1"/>
  <c r="F205" i="1" s="1"/>
  <c r="D109" i="1"/>
  <c r="F109" i="1" s="1"/>
  <c r="D134" i="1"/>
  <c r="F134" i="1" s="1"/>
  <c r="D207" i="1"/>
  <c r="F207" i="1" s="1"/>
  <c r="D315" i="1"/>
  <c r="F315" i="1" s="1"/>
  <c r="D229" i="1"/>
  <c r="F229" i="1" s="1"/>
  <c r="D173" i="1"/>
  <c r="F173" i="1" s="1"/>
  <c r="D126" i="1"/>
  <c r="F126" i="1" s="1"/>
  <c r="D117" i="1"/>
  <c r="F117" i="1" s="1"/>
  <c r="D71" i="1"/>
  <c r="F71" i="1" s="1"/>
  <c r="D137" i="1"/>
  <c r="F137" i="1" s="1"/>
  <c r="D139" i="1"/>
  <c r="F139" i="1" s="1"/>
  <c r="D273" i="1"/>
  <c r="F273" i="1" s="1"/>
  <c r="D153" i="1"/>
  <c r="F153" i="1" s="1"/>
  <c r="D407" i="1"/>
  <c r="F407" i="1" s="1"/>
  <c r="D142" i="1"/>
  <c r="F142" i="1" s="1"/>
  <c r="D154" i="1"/>
  <c r="F154" i="1" s="1"/>
  <c r="D334" i="1"/>
  <c r="F334" i="1" s="1"/>
  <c r="D343" i="1"/>
  <c r="F343" i="1" s="1"/>
  <c r="D293" i="1"/>
  <c r="F293" i="1" s="1"/>
  <c r="D377" i="1"/>
  <c r="F377" i="1" s="1"/>
  <c r="D43" i="1"/>
  <c r="F43" i="1" s="1"/>
  <c r="D365" i="1"/>
  <c r="F365" i="1" s="1"/>
  <c r="D239" i="1"/>
  <c r="F239" i="1" s="1"/>
  <c r="D51" i="1"/>
  <c r="F51" i="1" s="1"/>
  <c r="D267" i="1"/>
  <c r="F267" i="1" s="1"/>
  <c r="D131" i="1"/>
  <c r="F131" i="1" s="1"/>
  <c r="D225" i="1"/>
  <c r="F225" i="1" s="1"/>
  <c r="D77" i="1"/>
  <c r="F77" i="1" s="1"/>
  <c r="D80" i="1"/>
  <c r="F80" i="1" s="1"/>
  <c r="D125" i="1"/>
  <c r="F125" i="1" s="1"/>
  <c r="D181" i="1"/>
  <c r="F181" i="1" s="1"/>
  <c r="D219" i="1"/>
  <c r="F219" i="1" s="1"/>
  <c r="D342" i="1"/>
  <c r="F342" i="1" s="1"/>
  <c r="D347" i="1"/>
  <c r="F347" i="1" s="1"/>
  <c r="D422" i="1"/>
  <c r="F422" i="1" s="1"/>
  <c r="D395" i="1"/>
  <c r="F395" i="1" s="1"/>
  <c r="D33" i="1"/>
  <c r="F33" i="1" s="1"/>
  <c r="D30" i="1"/>
  <c r="F30" i="1" s="1"/>
  <c r="D305" i="1"/>
  <c r="F305" i="1" s="1"/>
  <c r="D366" i="1"/>
  <c r="F366" i="1" s="1"/>
  <c r="D372" i="1"/>
  <c r="F372" i="1" s="1"/>
  <c r="D382" i="1"/>
  <c r="F382" i="1" s="1"/>
  <c r="D244" i="1"/>
  <c r="F244" i="1" s="1"/>
  <c r="D199" i="1"/>
  <c r="F199" i="1" s="1"/>
  <c r="D212" i="1"/>
  <c r="F212" i="1" s="1"/>
  <c r="D107" i="1"/>
  <c r="F107" i="1" s="1"/>
  <c r="D121" i="1"/>
  <c r="F121" i="1" s="1"/>
  <c r="D166" i="1"/>
  <c r="F166" i="1" s="1"/>
  <c r="D19" i="1"/>
  <c r="F19" i="1" s="1"/>
  <c r="D122" i="1"/>
  <c r="F122" i="1" s="1"/>
  <c r="D132" i="1"/>
  <c r="F132" i="1" s="1"/>
  <c r="D214" i="1"/>
  <c r="F214" i="1" s="1"/>
  <c r="D226" i="1"/>
  <c r="F226" i="1" s="1"/>
  <c r="D135" i="1"/>
  <c r="F135" i="1" s="1"/>
  <c r="D45" i="1"/>
  <c r="F45" i="1" s="1"/>
  <c r="D307" i="1"/>
  <c r="F307" i="1" s="1"/>
  <c r="D189" i="1"/>
  <c r="F189" i="1" s="1"/>
  <c r="D340" i="1"/>
  <c r="F340" i="1" s="1"/>
  <c r="D84" i="1"/>
  <c r="F84" i="1" s="1"/>
  <c r="D161" i="1"/>
  <c r="F161" i="1" s="1"/>
  <c r="D234" i="1"/>
  <c r="F234" i="1" s="1"/>
  <c r="D255" i="1"/>
  <c r="F255" i="1" s="1"/>
  <c r="D138" i="1"/>
  <c r="F138" i="1" s="1"/>
  <c r="D101" i="1"/>
  <c r="F101" i="1" s="1"/>
  <c r="D141" i="1"/>
  <c r="F141" i="1" s="1"/>
  <c r="D280" i="1"/>
  <c r="F280" i="1" s="1"/>
  <c r="D218" i="1"/>
  <c r="F218" i="1" s="1"/>
  <c r="D182" i="1"/>
  <c r="F182" i="1" s="1"/>
  <c r="D15" i="1"/>
  <c r="F15" i="1" s="1"/>
  <c r="D187" i="1"/>
  <c r="F187" i="1" s="1"/>
  <c r="D348" i="1"/>
  <c r="F348" i="1" s="1"/>
  <c r="D310" i="1"/>
  <c r="F310" i="1" s="1"/>
  <c r="D186" i="1"/>
  <c r="F186" i="1" s="1"/>
  <c r="D396" i="1"/>
  <c r="F396" i="1" s="1"/>
  <c r="D418" i="1"/>
  <c r="F418" i="1" s="1"/>
  <c r="D34" i="1"/>
  <c r="F34" i="1" s="1"/>
  <c r="D31" i="1"/>
  <c r="F31" i="1" s="1"/>
  <c r="D384" i="1"/>
  <c r="F384" i="1" s="1"/>
  <c r="D373" i="1"/>
  <c r="F373" i="1" s="1"/>
  <c r="D7" i="1"/>
  <c r="D300" i="1"/>
  <c r="F300" i="1" s="1"/>
  <c r="D13" i="1"/>
  <c r="F13" i="1" s="1"/>
  <c r="D224" i="1"/>
  <c r="F224" i="1" s="1"/>
  <c r="D337" i="1"/>
  <c r="F337" i="1" s="1"/>
  <c r="D52" i="1"/>
  <c r="F52" i="1" s="1"/>
  <c r="D133" i="1"/>
  <c r="F133" i="1" s="1"/>
  <c r="D10" i="1"/>
  <c r="F10" i="1" s="1"/>
  <c r="D303" i="1"/>
  <c r="F303" i="1" s="1"/>
  <c r="D170" i="1"/>
  <c r="F170" i="1" s="1"/>
  <c r="D37" i="1"/>
  <c r="F37" i="1" s="1"/>
  <c r="D320" i="1"/>
  <c r="F320" i="1" s="1"/>
  <c r="D304" i="1"/>
  <c r="F304" i="1" s="1"/>
  <c r="D191" i="1"/>
  <c r="F191" i="1" s="1"/>
  <c r="D95" i="1"/>
  <c r="F95" i="1" s="1"/>
  <c r="D254" i="1"/>
  <c r="F254" i="1" s="1"/>
  <c r="D324" i="1"/>
  <c r="F324" i="1" s="1"/>
  <c r="D262" i="1"/>
  <c r="F262" i="1" s="1"/>
  <c r="D152" i="1"/>
  <c r="F152" i="1" s="1"/>
  <c r="D140" i="1"/>
  <c r="F140" i="1" s="1"/>
  <c r="D102" i="1"/>
  <c r="F102" i="1" s="1"/>
  <c r="D404" i="1"/>
  <c r="F404" i="1" s="1"/>
  <c r="D408" i="1"/>
  <c r="F408" i="1" s="1"/>
  <c r="D183" i="1"/>
  <c r="F183" i="1" s="1"/>
  <c r="D220" i="1"/>
  <c r="F220" i="1" s="1"/>
  <c r="D157" i="1"/>
  <c r="F157" i="1" s="1"/>
  <c r="D344" i="1"/>
  <c r="F344" i="1" s="1"/>
  <c r="D357" i="1"/>
  <c r="F357" i="1" s="1"/>
  <c r="D423" i="1"/>
  <c r="F423" i="1" s="1"/>
  <c r="D47" i="1"/>
  <c r="F47" i="1" s="1"/>
  <c r="D260" i="1"/>
  <c r="F260" i="1" s="1"/>
  <c r="D297" i="1"/>
  <c r="F297" i="1" s="1"/>
  <c r="D355" i="1"/>
  <c r="F355" i="1" s="1"/>
  <c r="D285" i="1"/>
  <c r="F285" i="1" s="1"/>
  <c r="D397" i="1"/>
  <c r="F397" i="1" s="1"/>
  <c r="D419" i="1"/>
  <c r="F419" i="1" s="1"/>
  <c r="D425" i="1"/>
  <c r="F425" i="1" s="1"/>
  <c r="D35" i="1"/>
  <c r="F35" i="1" s="1"/>
  <c r="D311" i="1"/>
  <c r="F311" i="1" s="1"/>
  <c r="D362" i="1"/>
  <c r="F362" i="1" s="1"/>
  <c r="D385" i="1"/>
  <c r="F385" i="1" s="1"/>
  <c r="D374" i="1"/>
  <c r="F374" i="1" s="1"/>
  <c r="D24" i="1"/>
  <c r="F24" i="1" s="1"/>
  <c r="D8" i="1"/>
  <c r="F8" i="1" s="1"/>
  <c r="D201" i="1"/>
  <c r="F201" i="1" s="1"/>
  <c r="D203" i="1"/>
  <c r="F203" i="1" s="1"/>
  <c r="D76" i="1"/>
  <c r="F76" i="1" s="1"/>
  <c r="D168" i="1"/>
  <c r="F168" i="1" s="1"/>
  <c r="D27" i="1"/>
  <c r="F27" i="1" s="1"/>
  <c r="D339" i="1"/>
  <c r="F339" i="1" s="1"/>
  <c r="D38" i="1"/>
  <c r="F38" i="1" s="1"/>
  <c r="D321" i="1"/>
  <c r="F321" i="1" s="1"/>
  <c r="D28" i="1"/>
  <c r="F28" i="1" s="1"/>
  <c r="D148" i="1"/>
  <c r="F148" i="1" s="1"/>
  <c r="D116" i="1"/>
  <c r="F116" i="1" s="1"/>
  <c r="D261" i="1"/>
  <c r="F261" i="1" s="1"/>
  <c r="D327" i="1"/>
  <c r="F327" i="1" s="1"/>
  <c r="D162" i="1"/>
  <c r="F162" i="1" s="1"/>
  <c r="D216" i="1"/>
  <c r="F216" i="1" s="1"/>
  <c r="D179" i="1"/>
  <c r="F179" i="1" s="1"/>
  <c r="D332" i="1"/>
  <c r="F332" i="1" s="1"/>
  <c r="D145" i="1"/>
  <c r="F145" i="1" s="1"/>
  <c r="D221" i="1"/>
  <c r="F221" i="1" s="1"/>
  <c r="D413" i="1"/>
  <c r="F413" i="1" s="1"/>
  <c r="D363" i="1"/>
  <c r="F363" i="1" s="1"/>
  <c r="D301" i="1"/>
  <c r="F301" i="1" s="1"/>
  <c r="D91" i="1"/>
  <c r="F91" i="1" s="1"/>
  <c r="D338" i="1"/>
  <c r="F338" i="1" s="1"/>
  <c r="D233" i="1"/>
  <c r="F233" i="1" s="1"/>
  <c r="D336" i="1"/>
  <c r="F336" i="1" s="1"/>
  <c r="D180" i="1"/>
  <c r="F180" i="1" s="1"/>
  <c r="D104" i="1"/>
  <c r="F104" i="1" s="1"/>
  <c r="D144" i="1"/>
  <c r="F144" i="1" s="1"/>
  <c r="D155" i="1"/>
  <c r="F155" i="1" s="1"/>
  <c r="D345" i="1"/>
  <c r="F345" i="1" s="1"/>
  <c r="D356" i="1"/>
  <c r="F356" i="1" s="1"/>
  <c r="D286" i="1"/>
  <c r="F286" i="1" s="1"/>
  <c r="D398" i="1"/>
  <c r="F398" i="1" s="1"/>
  <c r="D420" i="1"/>
  <c r="F420" i="1" s="1"/>
  <c r="D370" i="1"/>
  <c r="F370" i="1" s="1"/>
  <c r="D48" i="1"/>
  <c r="F48" i="1" s="1"/>
  <c r="D312" i="1"/>
  <c r="F312" i="1" s="1"/>
  <c r="D386" i="1"/>
  <c r="F386" i="1" s="1"/>
  <c r="D375" i="1"/>
  <c r="F375" i="1" s="1"/>
  <c r="D237" i="1"/>
  <c r="F237" i="1" s="1"/>
  <c r="D17" i="1"/>
  <c r="F17" i="1" s="1"/>
  <c r="D266" i="1"/>
  <c r="F266" i="1" s="1"/>
  <c r="D213" i="1"/>
  <c r="F213" i="1" s="1"/>
  <c r="D20" i="1"/>
  <c r="F20" i="1" s="1"/>
  <c r="D123" i="1"/>
  <c r="F123" i="1" s="1"/>
  <c r="D68" i="1"/>
  <c r="F68" i="1" s="1"/>
  <c r="D39" i="1"/>
  <c r="F39" i="1" s="1"/>
  <c r="D11" i="1"/>
  <c r="F11" i="1" s="1"/>
  <c r="D209" i="1"/>
  <c r="F209" i="1" s="1"/>
  <c r="D22" i="1"/>
  <c r="F22" i="1" s="1"/>
  <c r="D295" i="1"/>
  <c r="F295" i="1" s="1"/>
  <c r="D409" i="1"/>
  <c r="F409" i="1" s="1"/>
  <c r="D292" i="1"/>
  <c r="F292" i="1" s="1"/>
  <c r="D287" i="1"/>
  <c r="F287" i="1" s="1"/>
  <c r="D291" i="1"/>
  <c r="F291" i="1" s="1"/>
  <c r="D421" i="1"/>
  <c r="F421" i="1" s="1"/>
  <c r="D371" i="1"/>
  <c r="F371" i="1" s="1"/>
  <c r="D42" i="1"/>
  <c r="F42" i="1" s="1"/>
  <c r="D313" i="1"/>
  <c r="F313" i="1" s="1"/>
  <c r="D364" i="1"/>
  <c r="F364" i="1" s="1"/>
  <c r="D387" i="1"/>
  <c r="F387" i="1" s="1"/>
  <c r="D376" i="1"/>
  <c r="F376" i="1" s="1"/>
  <c r="D238" i="1"/>
  <c r="F238" i="1" s="1"/>
  <c r="D50" i="1"/>
  <c r="F50" i="1" s="1"/>
  <c r="D120" i="1"/>
  <c r="F120" i="1" s="1"/>
  <c r="D18" i="1"/>
  <c r="F18" i="1" s="1"/>
  <c r="D25" i="1"/>
  <c r="F25" i="1" s="1"/>
  <c r="D331" i="1"/>
  <c r="F331" i="1" s="1"/>
  <c r="D14" i="1"/>
  <c r="F14" i="1" s="1"/>
  <c r="D108" i="1"/>
  <c r="F108" i="1" s="1"/>
  <c r="D204" i="1"/>
  <c r="F204" i="1" s="1"/>
  <c r="D53" i="1"/>
  <c r="F53" i="1" s="1"/>
  <c r="D67" i="1"/>
  <c r="F67" i="1" s="1"/>
  <c r="D46" i="1"/>
  <c r="F46" i="1" s="1"/>
  <c r="D56" i="1"/>
  <c r="F56" i="1" s="1"/>
  <c r="D249" i="1"/>
  <c r="F249" i="1" s="1"/>
  <c r="D335" i="1"/>
  <c r="F335" i="1" s="1"/>
  <c r="D128" i="1"/>
  <c r="F128" i="1" s="1"/>
  <c r="D296" i="1"/>
  <c r="F296" i="1" s="1"/>
  <c r="D272" i="1"/>
  <c r="F272" i="1" s="1"/>
  <c r="D103" i="1"/>
  <c r="F103" i="1" s="1"/>
  <c r="D405" i="1"/>
  <c r="F405" i="1" s="1"/>
  <c r="D184" i="1"/>
  <c r="F184" i="1" s="1"/>
  <c r="D185" i="1"/>
  <c r="F185" i="1" s="1"/>
  <c r="D354" i="1"/>
  <c r="F354" i="1" s="1"/>
  <c r="D351" i="1"/>
  <c r="F351" i="1" s="1"/>
  <c r="D415" i="1"/>
  <c r="F415" i="1" s="1"/>
  <c r="D359" i="1"/>
  <c r="F359" i="1" s="1"/>
  <c r="D195" i="1"/>
  <c r="F195" i="1" s="1"/>
  <c r="D176" i="1"/>
  <c r="F176" i="1" s="1"/>
  <c r="D61" i="1"/>
  <c r="D58" i="1"/>
  <c r="F58" i="1" s="1"/>
  <c r="D62" i="1"/>
  <c r="D59" i="1"/>
  <c r="D196" i="1"/>
  <c r="F196" i="1" s="1"/>
  <c r="D177" i="1"/>
  <c r="F177" i="1" s="1"/>
  <c r="F65" i="1"/>
  <c r="F66" i="1"/>
  <c r="K61" i="1" l="1"/>
  <c r="F61" i="1"/>
  <c r="J61" i="1"/>
  <c r="K62" i="1"/>
  <c r="J62" i="1"/>
  <c r="F62" i="1"/>
  <c r="F427" i="1"/>
  <c r="F426" i="1" l="1"/>
  <c r="F64" i="1" l="1"/>
  <c r="F59" i="1"/>
  <c r="F7" i="1"/>
  <c r="K426" i="1"/>
  <c r="K7" i="1"/>
  <c r="B435" i="1"/>
  <c r="J7" i="1"/>
  <c r="B433" i="1" l="1"/>
  <c r="B434" i="1"/>
  <c r="C429" i="1"/>
  <c r="B436" i="1"/>
  <c r="B437" i="1"/>
  <c r="F429" i="1" l="1"/>
  <c r="F430" i="1" s="1"/>
  <c r="F431" i="1" l="1"/>
</calcChain>
</file>

<file path=xl/sharedStrings.xml><?xml version="1.0" encoding="utf-8"?>
<sst xmlns="http://schemas.openxmlformats.org/spreadsheetml/2006/main" count="1956" uniqueCount="1354">
  <si>
    <t>FASTPIPE RIGID SYSTEM</t>
  </si>
  <si>
    <t>NAME</t>
  </si>
  <si>
    <t>TIER 1 DIST PRICING</t>
  </si>
  <si>
    <t>www.rapidairproducts.com</t>
  </si>
  <si>
    <t>DATE</t>
  </si>
  <si>
    <t>info@rapidairproducts.com</t>
  </si>
  <si>
    <t>QUOTE FILE NAME</t>
  </si>
  <si>
    <t>PH 800-954-3310</t>
  </si>
  <si>
    <t>ENTER</t>
  </si>
  <si>
    <t>LIST</t>
  </si>
  <si>
    <t>DIST</t>
  </si>
  <si>
    <t>QTY</t>
  </si>
  <si>
    <t>PRICE</t>
  </si>
  <si>
    <t>COST</t>
  </si>
  <si>
    <t>HERE</t>
  </si>
  <si>
    <t>TOTAL</t>
  </si>
  <si>
    <t>SIZE</t>
  </si>
  <si>
    <t>LBS</t>
  </si>
  <si>
    <t>LIST TOTAL</t>
  </si>
  <si>
    <t>F1000</t>
  </si>
  <si>
    <t>3/4"</t>
  </si>
  <si>
    <t>F2000</t>
  </si>
  <si>
    <t>1"</t>
  </si>
  <si>
    <t>F4000</t>
  </si>
  <si>
    <t>1 1/2"</t>
  </si>
  <si>
    <t>F5000</t>
  </si>
  <si>
    <t>2"</t>
  </si>
  <si>
    <t>FI7000</t>
  </si>
  <si>
    <t>3"</t>
  </si>
  <si>
    <t>F1863</t>
  </si>
  <si>
    <t>F2863</t>
  </si>
  <si>
    <t>F4863</t>
  </si>
  <si>
    <t>F1000GREEN</t>
  </si>
  <si>
    <t>F2000GREEN</t>
  </si>
  <si>
    <t>F4000GREEN</t>
  </si>
  <si>
    <t>F5000GREEN</t>
  </si>
  <si>
    <t>FI8000</t>
  </si>
  <si>
    <t>4"</t>
  </si>
  <si>
    <t>FI9000</t>
  </si>
  <si>
    <t>6"</t>
  </si>
  <si>
    <t xml:space="preserve">      PIPE CLIP</t>
  </si>
  <si>
    <t xml:space="preserve">                                                                 MOUNTING -SUPPORT PIPE EVERY 10FT AND ONE SIDE OF FITTING</t>
  </si>
  <si>
    <t>F1022-10</t>
  </si>
  <si>
    <t>F2022-10</t>
  </si>
  <si>
    <t>F4022-10</t>
  </si>
  <si>
    <t>F5022-10</t>
  </si>
  <si>
    <t>FI7022</t>
  </si>
  <si>
    <t>THREADED ROD</t>
  </si>
  <si>
    <t>F0028</t>
  </si>
  <si>
    <t>F0029</t>
  </si>
  <si>
    <t>F0018</t>
  </si>
  <si>
    <t xml:space="preserve">                                       BEAM CLAMP      </t>
  </si>
  <si>
    <t>F0019</t>
  </si>
  <si>
    <t>3/4-1"</t>
  </si>
  <si>
    <t>F0020</t>
  </si>
  <si>
    <t>F0024</t>
  </si>
  <si>
    <t xml:space="preserve">                                               HANGER</t>
  </si>
  <si>
    <t>FI0030</t>
  </si>
  <si>
    <t>FI0031</t>
  </si>
  <si>
    <t>FI0032</t>
  </si>
  <si>
    <t>F0017</t>
  </si>
  <si>
    <t>F0022</t>
  </si>
  <si>
    <t xml:space="preserve">                  STRUT CLAMP   </t>
  </si>
  <si>
    <t>F0023</t>
  </si>
  <si>
    <t>F0025</t>
  </si>
  <si>
    <t>FI0028</t>
  </si>
  <si>
    <t>FI0035</t>
  </si>
  <si>
    <t>FI0040</t>
  </si>
  <si>
    <t xml:space="preserve">                            CANTILEVER  ARM</t>
  </si>
  <si>
    <t>F0021</t>
  </si>
  <si>
    <t xml:space="preserve">UNIONS </t>
  </si>
  <si>
    <t>F1002</t>
  </si>
  <si>
    <t>F2002</t>
  </si>
  <si>
    <t>F4002</t>
  </si>
  <si>
    <t>F5002</t>
  </si>
  <si>
    <t>FI7002</t>
  </si>
  <si>
    <t>FI8002</t>
  </si>
  <si>
    <t>FI9002</t>
  </si>
  <si>
    <t>Union  (calculated from fittings)</t>
  </si>
  <si>
    <t>F2121</t>
  </si>
  <si>
    <t>F4223</t>
  </si>
  <si>
    <t>F4221</t>
  </si>
  <si>
    <t>F5223</t>
  </si>
  <si>
    <t>F5221</t>
  </si>
  <si>
    <t>F5421</t>
  </si>
  <si>
    <t>FI9821</t>
  </si>
  <si>
    <t>F1003</t>
  </si>
  <si>
    <t>F2003</t>
  </si>
  <si>
    <t>F4003</t>
  </si>
  <si>
    <t>F5003</t>
  </si>
  <si>
    <t>FI7003</t>
  </si>
  <si>
    <t>FI8003</t>
  </si>
  <si>
    <t>FI9003</t>
  </si>
  <si>
    <t>for 45° Elbow in 3/4" ,  bend the pipe</t>
  </si>
  <si>
    <t>F2004</t>
  </si>
  <si>
    <t>F4004</t>
  </si>
  <si>
    <t>1-1/2"</t>
  </si>
  <si>
    <t>F5004</t>
  </si>
  <si>
    <t>FI8004</t>
  </si>
  <si>
    <t>FI9004</t>
  </si>
  <si>
    <t xml:space="preserve">                                                                                                                             REDUCING ELBOW</t>
  </si>
  <si>
    <t>F1073</t>
  </si>
  <si>
    <t>F1093</t>
  </si>
  <si>
    <t>F2073</t>
  </si>
  <si>
    <t>F2093</t>
  </si>
  <si>
    <t>F2083</t>
  </si>
  <si>
    <t>TEE FITTING</t>
  </si>
  <si>
    <t>F1005</t>
  </si>
  <si>
    <t>F2005</t>
  </si>
  <si>
    <t>F4005</t>
  </si>
  <si>
    <t>F5005</t>
  </si>
  <si>
    <t>FI7005</t>
  </si>
  <si>
    <t>FI8005</t>
  </si>
  <si>
    <t>FI9005</t>
  </si>
  <si>
    <t>F1051</t>
  </si>
  <si>
    <t>F2051</t>
  </si>
  <si>
    <t>F4051</t>
  </si>
  <si>
    <t>F5051</t>
  </si>
  <si>
    <t>REDUCING ADAPTER</t>
  </si>
  <si>
    <t>FI8221</t>
  </si>
  <si>
    <t>FI8321</t>
  </si>
  <si>
    <t>FI9221</t>
  </si>
  <si>
    <t>FI9321</t>
  </si>
  <si>
    <t>F2107</t>
  </si>
  <si>
    <t>F4206</t>
  </si>
  <si>
    <t>F4207</t>
  </si>
  <si>
    <t>F5206</t>
  </si>
  <si>
    <t>F5207</t>
  </si>
  <si>
    <t>F1007</t>
  </si>
  <si>
    <t>F1009</t>
  </si>
  <si>
    <t>F2007</t>
  </si>
  <si>
    <t>F2009</t>
  </si>
  <si>
    <t>F2008</t>
  </si>
  <si>
    <t>F4009</t>
  </si>
  <si>
    <t>F4008</t>
  </si>
  <si>
    <t>F5009</t>
  </si>
  <si>
    <t>F5008</t>
  </si>
  <si>
    <t>FI7509</t>
  </si>
  <si>
    <t xml:space="preserve">                                                                                                                               INLINE VALVES</t>
  </si>
  <si>
    <t>F1111</t>
  </si>
  <si>
    <t>F2222</t>
  </si>
  <si>
    <t>F4444</t>
  </si>
  <si>
    <t>F5555</t>
  </si>
  <si>
    <t>FI7777</t>
  </si>
  <si>
    <t>FI8888</t>
  </si>
  <si>
    <t>FI9999</t>
  </si>
  <si>
    <t>F2210</t>
  </si>
  <si>
    <t>F4110</t>
  </si>
  <si>
    <t>F4210</t>
  </si>
  <si>
    <t>F5110</t>
  </si>
  <si>
    <t>F5210</t>
  </si>
  <si>
    <t>FI7110</t>
  </si>
  <si>
    <t>FI7210</t>
  </si>
  <si>
    <t>FI8312</t>
  </si>
  <si>
    <t>FI9312</t>
  </si>
  <si>
    <t>F2011</t>
  </si>
  <si>
    <t>F2012</t>
  </si>
  <si>
    <t>F2112</t>
  </si>
  <si>
    <t>F4011</t>
  </si>
  <si>
    <t>F4012</t>
  </si>
  <si>
    <t>F4112</t>
  </si>
  <si>
    <t>F5011</t>
  </si>
  <si>
    <t>F5012</t>
  </si>
  <si>
    <t>F5112</t>
  </si>
  <si>
    <t>FI7012</t>
  </si>
  <si>
    <t>FI7112</t>
  </si>
  <si>
    <t>FI7312</t>
  </si>
  <si>
    <t>F1018</t>
  </si>
  <si>
    <t>F1118</t>
  </si>
  <si>
    <t>F2018</t>
  </si>
  <si>
    <t>F2118</t>
  </si>
  <si>
    <t>F2218</t>
  </si>
  <si>
    <t>F4218</t>
  </si>
  <si>
    <t>F4418</t>
  </si>
  <si>
    <t>F5418</t>
  </si>
  <si>
    <t>F5518</t>
  </si>
  <si>
    <t>FI7718</t>
  </si>
  <si>
    <t>F1120</t>
  </si>
  <si>
    <t>F2220</t>
  </si>
  <si>
    <t>F4420</t>
  </si>
  <si>
    <t>F1221</t>
  </si>
  <si>
    <t>F2221</t>
  </si>
  <si>
    <t>F2231</t>
  </si>
  <si>
    <t>F4231</t>
  </si>
  <si>
    <t>F5231</t>
  </si>
  <si>
    <t>F5241</t>
  </si>
  <si>
    <t>F1006</t>
  </si>
  <si>
    <t>F2006</t>
  </si>
  <si>
    <t>F4006</t>
  </si>
  <si>
    <t>F5006</t>
  </si>
  <si>
    <t>FI7006</t>
  </si>
  <si>
    <t>FI8006</t>
  </si>
  <si>
    <t>FI9006</t>
  </si>
  <si>
    <t>F0615</t>
  </si>
  <si>
    <t>F0616</t>
  </si>
  <si>
    <t>F0617</t>
  </si>
  <si>
    <t>F0619</t>
  </si>
  <si>
    <t>F0621</t>
  </si>
  <si>
    <t>F0622</t>
  </si>
  <si>
    <t>FI7900</t>
  </si>
  <si>
    <t>FI8900</t>
  </si>
  <si>
    <t>FI9900</t>
  </si>
  <si>
    <t>FI7905</t>
  </si>
  <si>
    <t>FI8905</t>
  </si>
  <si>
    <t>FI9905</t>
  </si>
  <si>
    <t>F1024</t>
  </si>
  <si>
    <t>F2024</t>
  </si>
  <si>
    <t>F1024V</t>
  </si>
  <si>
    <t>F2024V</t>
  </si>
  <si>
    <t>F1024W</t>
  </si>
  <si>
    <t>F2024W</t>
  </si>
  <si>
    <t>K7220</t>
  </si>
  <si>
    <t>K7221</t>
  </si>
  <si>
    <t>K7241</t>
  </si>
  <si>
    <t>K5226</t>
  </si>
  <si>
    <t>K9241</t>
  </si>
  <si>
    <t>F0136</t>
  </si>
  <si>
    <t>F0137</t>
  </si>
  <si>
    <t>F0138</t>
  </si>
  <si>
    <t>F0145</t>
  </si>
  <si>
    <t>FI0146</t>
  </si>
  <si>
    <t>F1020</t>
  </si>
  <si>
    <t>F2020</t>
  </si>
  <si>
    <t>F4020</t>
  </si>
  <si>
    <t>F5020</t>
  </si>
  <si>
    <t>FI7020</t>
  </si>
  <si>
    <t>`</t>
  </si>
  <si>
    <t>F0142</t>
  </si>
  <si>
    <t>F0141</t>
  </si>
  <si>
    <t>FI0153</t>
  </si>
  <si>
    <t>F0140</t>
  </si>
  <si>
    <t>FI0148</t>
  </si>
  <si>
    <t>F0139</t>
  </si>
  <si>
    <t>F0043</t>
  </si>
  <si>
    <t>F0044</t>
  </si>
  <si>
    <t>F0045</t>
  </si>
  <si>
    <t>FI0149</t>
  </si>
  <si>
    <t>FI0154</t>
  </si>
  <si>
    <t>FI0155</t>
  </si>
  <si>
    <t>FI9020</t>
  </si>
  <si>
    <t>FI9021</t>
  </si>
  <si>
    <t>F1076</t>
  </si>
  <si>
    <t>F2076</t>
  </si>
  <si>
    <t>F4076</t>
  </si>
  <si>
    <t>F5076</t>
  </si>
  <si>
    <t>FI7076</t>
  </si>
  <si>
    <t>FI8076</t>
  </si>
  <si>
    <t>FI9076</t>
  </si>
  <si>
    <t>F2210C</t>
  </si>
  <si>
    <t>F4210C</t>
  </si>
  <si>
    <t>F5210C</t>
  </si>
  <si>
    <t>FI7210C</t>
  </si>
  <si>
    <t>M6026</t>
  </si>
  <si>
    <t>1/2"</t>
  </si>
  <si>
    <t>M6027</t>
  </si>
  <si>
    <t>M6030</t>
  </si>
  <si>
    <t>M6031</t>
  </si>
  <si>
    <t>M8002</t>
  </si>
  <si>
    <t>M8005</t>
  </si>
  <si>
    <t>M8003</t>
  </si>
  <si>
    <t>M8064</t>
  </si>
  <si>
    <t>M8065</t>
  </si>
  <si>
    <t>M8010</t>
  </si>
  <si>
    <t>M8011</t>
  </si>
  <si>
    <t>M8019</t>
  </si>
  <si>
    <t>M8078</t>
  </si>
  <si>
    <t>M8200V</t>
  </si>
  <si>
    <t>M8201V</t>
  </si>
  <si>
    <t>F0212</t>
  </si>
  <si>
    <t>F0213</t>
  </si>
  <si>
    <t>F0214</t>
  </si>
  <si>
    <t>F0215</t>
  </si>
  <si>
    <t>F0221</t>
  </si>
  <si>
    <t>F0216</t>
  </si>
  <si>
    <t>F0217</t>
  </si>
  <si>
    <t>F0238-160</t>
  </si>
  <si>
    <t>3/8"</t>
  </si>
  <si>
    <t>F0238-FT</t>
  </si>
  <si>
    <t>F0240</t>
  </si>
  <si>
    <t>F0241</t>
  </si>
  <si>
    <t>F0242</t>
  </si>
  <si>
    <t>F0243</t>
  </si>
  <si>
    <t>F0244</t>
  </si>
  <si>
    <t>F0250-160</t>
  </si>
  <si>
    <t>F0250-FT</t>
  </si>
  <si>
    <t>F0251</t>
  </si>
  <si>
    <t>F0252</t>
  </si>
  <si>
    <t>F0239</t>
  </si>
  <si>
    <t>F0259</t>
  </si>
  <si>
    <t>F0225</t>
  </si>
  <si>
    <t>F0226</t>
  </si>
  <si>
    <t>F0227</t>
  </si>
  <si>
    <t>F0228</t>
  </si>
  <si>
    <t>F0234</t>
  </si>
  <si>
    <t>F0236</t>
  </si>
  <si>
    <t>K93215</t>
  </si>
  <si>
    <t>K93216</t>
  </si>
  <si>
    <t>K93217</t>
  </si>
  <si>
    <t>K93218</t>
  </si>
  <si>
    <t>K96050</t>
  </si>
  <si>
    <t>K96075</t>
  </si>
  <si>
    <t>F28070</t>
  </si>
  <si>
    <t>F28090</t>
  </si>
  <si>
    <t>F28099</t>
  </si>
  <si>
    <t>F28235</t>
  </si>
  <si>
    <t>F28072</t>
  </si>
  <si>
    <t>F28092</t>
  </si>
  <si>
    <t>M3800</t>
  </si>
  <si>
    <t>M7500</t>
  </si>
  <si>
    <t>M7580</t>
  </si>
  <si>
    <t>R-03050</t>
  </si>
  <si>
    <t>R-03075</t>
  </si>
  <si>
    <t>R-05050</t>
  </si>
  <si>
    <t>R-05100</t>
  </si>
  <si>
    <t>R-SB03050</t>
  </si>
  <si>
    <t>R-SB05050</t>
  </si>
  <si>
    <t>SHIPPING</t>
  </si>
  <si>
    <t>Ship rate based on fully commercial delivery/semi access, no added services-rates subject to change</t>
  </si>
  <si>
    <t>FREE FREIGHT PROGRAM</t>
  </si>
  <si>
    <t>Refer to Free Freight Program Map for Details</t>
  </si>
  <si>
    <t>WEIGHTS LBS</t>
  </si>
  <si>
    <t xml:space="preserve">PIPE(7') </t>
  </si>
  <si>
    <t>Purchases made for these goods subject to Terms &amp; Conditions of Sale/Limited Warranty found @ rapidairproducts.com     Applicable sales tax added at time of purchase.</t>
  </si>
  <si>
    <t>PIPE(19')</t>
  </si>
  <si>
    <t>FITTINGS</t>
  </si>
  <si>
    <t xml:space="preserve">QUOTE GOOD FOR 30 DAYS </t>
  </si>
  <si>
    <t>Quoted Carrier</t>
  </si>
  <si>
    <t>LIST PRICE</t>
  </si>
  <si>
    <t>WEIGHT</t>
  </si>
  <si>
    <t>RAPIDAIR</t>
  </si>
  <si>
    <t>RAPIDAIR TUBING, 1/2" NYLON, 100 FT ROLL,</t>
  </si>
  <si>
    <t>RAPIDAIR TUBING CLAMP, 12 PCS PER PACK</t>
  </si>
  <si>
    <t>3/8" NPT STRAIGHT FITTING RAPIDAIR</t>
  </si>
  <si>
    <t>1/2" TUBING X 1/2 MALE NPT STRAIGHT FITTING RAPIDAIR</t>
  </si>
  <si>
    <t>TEE FITTING 1/2" RAPIDAIR</t>
  </si>
  <si>
    <t>ELBOW FITTING 1/2" RAPIDAIR</t>
  </si>
  <si>
    <t>3/8" NPT ELBOW FITTING 1/2" RAPIDAIR</t>
  </si>
  <si>
    <t>UNION FITTING 1/2" RAPIDAIR</t>
  </si>
  <si>
    <t>COMPRESSED AIR OUTLET KIT RAPIDAIR</t>
  </si>
  <si>
    <t>COMPRESSOR MANIFOLD KIT RAPIDAIR</t>
  </si>
  <si>
    <t>RAPIDAIR MASTER KIT ( 1 MANIFOLD, 2 OUTLETS, 100 FT TUBING)</t>
  </si>
  <si>
    <t>RAPIDAIR MASTER KIT (1 MANIFOLD, 2 OUTLETS, 100 FT TUBING) PLUS 2 U. ELBOWS, 2 TEES, 1 PKG PIPE CLIPS  - EASTWOOD COMPANY ONLY</t>
  </si>
  <si>
    <t>BS-0005</t>
  </si>
  <si>
    <t>SALES KIT..1                  RapidAir Messenger Bag..15	 Maxline Ind Catalog (BS-0121)..15               Fastpipe Catalog (BS-0129)..1	 Brochure Holder (BS-0140)..1	 Fastpipe Sample section 3/4"..1	 Fastpipe Sample Section 1"..1	 Fastpipe Sample Secti...</t>
  </si>
  <si>
    <t>BS-GOLD01</t>
  </si>
  <si>
    <t>RAPIDAIR STARTER KIT GOLD..90500  (2 KITS)..M3800 (1 KIT)..M7500 (1 KIT)..BS-0040 SIGN..BS-0060 SIGN</t>
  </si>
  <si>
    <t>BS-PLATINUM01</t>
  </si>
  <si>
    <t>RAPIDAIR STARTER KIT GOLD..90500  (2 KITS)..M7500 (2 KIT)..M6030 (1 KIT)..BS-0040 SIGN..BS-0060 SIGN..50200  (4 PCS)..50300 (4 PCS)..20200 (2 PCS)..M8003 (2 PCS)..M8005 (2 PCS)..M8011 (2 PCS)..M8022 (1 PC)..M8065 (2 PCS)..M8067 (2 PCS)</t>
  </si>
  <si>
    <t>BS-SILVER01</t>
  </si>
  <si>
    <t>RAPIDAIR STARTER KIT GOLD..90500  (4 KITS)..M3800 (1 KIT)..M7500 (2 KIT)..BS-0040 SIGN..BS-0060 SIGN</t>
  </si>
  <si>
    <t>ACCESSORIES</t>
  </si>
  <si>
    <t>DRAIN VALVE 3/8" MNPT X 3/8" FNPT</t>
  </si>
  <si>
    <t>50120-HANDLE</t>
  </si>
  <si>
    <t>BLACK HANDLE FOR 50120 DRAIN VALVE</t>
  </si>
  <si>
    <t>CLOSE NIPPLE BRASS 1/4" NPT</t>
  </si>
  <si>
    <t>STREET ELBOW 45 DEG  1/4" NPT BRASS</t>
  </si>
  <si>
    <t>STREET ELBOW 45 DEG  1/2" NPT BRASS</t>
  </si>
  <si>
    <t>STREET ELBOW 45 DEG  3/4" NPT BRASS(28-234)</t>
  </si>
  <si>
    <t>1/4" NPT ALLEN HEAD PLUG BRASS (28-094)</t>
  </si>
  <si>
    <t>3/8" NPT ALLEN HEAD PLUG BRASS</t>
  </si>
  <si>
    <t>1/2" NPT COUNTERSUNK HEAD PLUG BRASS</t>
  </si>
  <si>
    <t>3/4" NPT HEX HEAD PLUG BRASS (28-205S)</t>
  </si>
  <si>
    <t>1" NPT HEX HEAD PLUG BRASS (28-206S)</t>
  </si>
  <si>
    <t>3/8" FEM NPT  X 3/8"  FEM NPT BRASS  ELBOW (28003)</t>
  </si>
  <si>
    <t>1/2" FEM NPT  X 3/4"  FEM NPT BRASS REDUCING ELBOW (44127)</t>
  </si>
  <si>
    <t>3/4" FEM NPT  X 3/4"  FEM NPT BRASS  ELBOW (44104)</t>
  </si>
  <si>
    <t>1/2" FEM NPT  X 1/2"  FEM NPT BRASS  ELBOW (G1324267)</t>
  </si>
  <si>
    <t>3/8" NPT X 1/4" NPT HEX REDUCING NIPPLE (28-222L)</t>
  </si>
  <si>
    <t>1/4" NPT Hex Nipple Brass (28-212L)</t>
  </si>
  <si>
    <t>1/2" NPT X 1/4" NPT HEX REDUCING NIPPLE (28-223L)</t>
  </si>
  <si>
    <t>1/4" STREET ELBOW, 90 DEGREE (28-157)</t>
  </si>
  <si>
    <t>3/8" NPT Brass Street Elbow (28-158)</t>
  </si>
  <si>
    <t>1/2" NPT STREET ELBOW 90 DEGREE (28-168)</t>
  </si>
  <si>
    <t>3/8" NPT Hex Nipple (28-213L)</t>
  </si>
  <si>
    <t>1/2" NPT Hex Nipple (28-214L)  Brass</t>
  </si>
  <si>
    <t>3/4" NPT Hex Nipple (28-215)</t>
  </si>
  <si>
    <t>3/8" x 1/2" NPT Hex Nipple (28-224L)</t>
  </si>
  <si>
    <t>3/4" x 1" NPT Hex Nipple</t>
  </si>
  <si>
    <t>1/2" x 3/4" NPT Hex Nipple (28-225)</t>
  </si>
  <si>
    <t>1" NPT Hex Nipple (28-216)</t>
  </si>
  <si>
    <t>3/4" NPT STREET ELBOW 90 DEGREE (28-169)</t>
  </si>
  <si>
    <t>HARVEY SEAL 4 OZ, 025020</t>
  </si>
  <si>
    <t>TEFLON  TAPE - 1/2" WIDE X 520 INCHES</t>
  </si>
  <si>
    <t>REDUCING BUSHING 2" MALE X 1-1/2" FEM NPT GALV (64531)</t>
  </si>
  <si>
    <t>REDUCING BUSHING 2" MALE X 1" FEM NPT BRONZE (44529LF)</t>
  </si>
  <si>
    <t>REDUCING BUSHING 2" MALE X 3/4" FEM NPT BRONZE (44528)</t>
  </si>
  <si>
    <t>REDUCING BUSHING 1-1/2" MALE X 1" FEM NPT BRONZE (44523LF)</t>
  </si>
  <si>
    <t>REDUCING BUSHING 1-1/2" MALE X 3/4" FEM NPT BRONZE (44522LF)</t>
  </si>
  <si>
    <t>REDUCING BUSHING 1" MNPT X 3/4" FNPT (28-115)</t>
  </si>
  <si>
    <t>REDUCING BUSHING 1" MNPT X 1/2" FNPT (28-114)</t>
  </si>
  <si>
    <t>REDUCING BUSHING 1"MNPT X 3/8" FNPT (28-113)</t>
  </si>
  <si>
    <t>REDUCING BUSHING 3/4" MNPT X 1/2" FNPT (28-111L)</t>
  </si>
  <si>
    <t>REDUCING BUSHING 3/4" MNPT X 3/8" FNPT (28-110L)</t>
  </si>
  <si>
    <t>REDUCING BUSHING 3/4" MNPT X 1/4" FNPT (28-109L)</t>
  </si>
  <si>
    <t>1/2 male to 3/8 female Hex Reducing Bushing</t>
  </si>
  <si>
    <t xml:space="preserve">1/2 male to 1/4 female Hex Reducing Bushing          </t>
  </si>
  <si>
    <t>REDUCING BUSHING 3/8" MNPT x 1/4" FNPT (Manifold reducer) (28-104L)</t>
  </si>
  <si>
    <t>MEGABUBBLE LEAK DETECTOR 8 OZ</t>
  </si>
  <si>
    <t>1/4" MNPT X 3/8" FNPT BUSHING (28-193L)</t>
  </si>
  <si>
    <t>1/4" MNPT X 1/2" FNPT BUSHING (28-199)</t>
  </si>
  <si>
    <t>3/8" MNPT X 1/2" FNPT BUSHING (28-195)</t>
  </si>
  <si>
    <t>1/2" MNPT X 3/4" FNPT BUSHING (28-208)</t>
  </si>
  <si>
    <t>1/4" NPT FEM X FEM COUPLING BRASS (28-059)</t>
  </si>
  <si>
    <t>3/8" NPT FEM X FEM COUPLING BRASS (28-060L)</t>
  </si>
  <si>
    <t>1/2" NPT FEM X FEM COUPLING BRASS (28-061L)</t>
  </si>
  <si>
    <t>3/4" NPT FEM X FEM COUPLING BRASS (28-062L)</t>
  </si>
  <si>
    <t>1" NPT FEM X FEM COUPLING GALV (64-415)</t>
  </si>
  <si>
    <t>3/8" NPT FEM X 1/4" FEM COUPLING BRASS (28-183L)</t>
  </si>
  <si>
    <t>1/2" NPT FEM X 1/4" FEM COUPLING BRASS (28-184L)</t>
  </si>
  <si>
    <t>1/2" NPT FEM X 3/8" FEM COUPLING BRASS (28-185L)</t>
  </si>
  <si>
    <t>3/4" NPT FEM X 1/2" FEM COUPLING BRASS (28-189)</t>
  </si>
  <si>
    <t>1" NPT FEM X 3/4" FEM COUPLING GALV (64-442)</t>
  </si>
  <si>
    <t>1-1/2" NPT FEM X 3/4" FEM COUPLING GALV (64-448)</t>
  </si>
  <si>
    <t>1-1/2" NPT FEM X 1" FEM COUPLING GALV (64-449)</t>
  </si>
  <si>
    <t>2" NPT FEM X 1-1/2" FEM COUPLING GALV (64-454)</t>
  </si>
  <si>
    <t>2-1/2" NPT FEM X 2" FEM COUPLING GALV (64-462)</t>
  </si>
  <si>
    <t>3" NPT FEM X 2" FEM COUPLING GALV (64-456)</t>
  </si>
  <si>
    <t>1/4" NPT Brass Tee (28-025)</t>
  </si>
  <si>
    <t>3/8" NPT Brass Tee (28-026)</t>
  </si>
  <si>
    <t>1/2" NPT BRONZE/BRASS TEE (44253LF)</t>
  </si>
  <si>
    <t>3/4" NPT Tee BRONZE  (44254LF)</t>
  </si>
  <si>
    <t>1" NPT Tee BRONZE  (44255LF)</t>
  </si>
  <si>
    <t>COMPRESSED AIR OUTLET BLOCK ONLY RAPIDAIR</t>
  </si>
  <si>
    <t>COMPRESSOR MANIFOLD BLOCK ONLY RAPIDAIR</t>
  </si>
  <si>
    <t>ACCESSORY SALE</t>
  </si>
  <si>
    <t>MISC ACCESSORY SALES, returns not accepted</t>
  </si>
  <si>
    <t>AXL-5412 ESCH080804</t>
  </si>
  <si>
    <t>BLANK ENCLOSURE BOX 8 X 8 X 4, GRAY</t>
  </si>
  <si>
    <t>AXL-AR25K-N03EH-RYZ-B</t>
  </si>
  <si>
    <t>AIR REGULATOR, 3/8 PORTS, WITH BUILT IN SQUARE GAUGE</t>
  </si>
  <si>
    <t>AXL-AR25K-N03H-Z-B</t>
  </si>
  <si>
    <t>AIR REGULATOR, 3/8" NPT PORTS</t>
  </si>
  <si>
    <t>AXL-M-ARG20B</t>
  </si>
  <si>
    <t>PLOW WING REGULATING ASSEMBLY,  1/4" AIR REGULATOR WITH BUILT IN GAUGE IN KNOB AND MOUNT BRACKET</t>
  </si>
  <si>
    <t>AXL-PGB158FCB</t>
  </si>
  <si>
    <t>GAUGE, 1-1/2" DIAMETER, 0-160 PSI, PANEL MOUNT, LIQUID FILLED, WITH  MOUNT BRACKET</t>
  </si>
  <si>
    <t>AXL-VF5123-6GE1-03T</t>
  </si>
  <si>
    <t>SOLENOID VALVE, 12 VOLT, 3/8" NPT PORTS, FOR AXLLIFT CONTROL</t>
  </si>
  <si>
    <t>AXL1-NU</t>
  </si>
  <si>
    <t>LIFT AXLE CONTROL KIT SINGLE VALVE, NORMALLY UP</t>
  </si>
  <si>
    <t>AXL1-NULR</t>
  </si>
  <si>
    <t>LIFT AXLE CONTROL KIT SINGLE VALVE, NORMALLY UP, INTERNAL GAUGE, WITH RELAY, WITH EXTERNAL ELBOWS     $226.50</t>
  </si>
  <si>
    <t>AXL1-NUR</t>
  </si>
  <si>
    <t>LIFT AXLE CONTROL KIT SINGLE VALVE, NORMALLY UP, INTERNAL GAUGE, WITH RELAY</t>
  </si>
  <si>
    <t>AXL2-NU</t>
  </si>
  <si>
    <t>LIFT AXLE CONTROL KIT DOUBLE VALVE, NORMALLY UP</t>
  </si>
  <si>
    <t>AXL2-NULR</t>
  </si>
  <si>
    <t>LIFT AXLE CONTROL KIT DOUBLE VALVE, NORMALLY UP, INTERNAL GAUGE, WITH RELAY, WITH EXTERNAL ELBOWS</t>
  </si>
  <si>
    <t>AXL2-NUR</t>
  </si>
  <si>
    <t>LIFT AXLE CONTROL KIT DOUBLE VALVE, NORMALLY UP, INTERNAL GAUGE, WITH RELAY</t>
  </si>
  <si>
    <t>AXL3-NU</t>
  </si>
  <si>
    <t>LIFT AXLE CONTROL KIT TRIPLE VALVE, NORMALLY UP</t>
  </si>
  <si>
    <t>AXL3-NUR</t>
  </si>
  <si>
    <t>LIFT AXLE CONTROL KIT TRIPLE VALVE, NORMALLY UP, INTERNAL GAUGE, WITH RELAY</t>
  </si>
  <si>
    <t>CH-101</t>
  </si>
  <si>
    <t>1/2" Chemair x 1/2" FNPT..Chemair OD .840</t>
  </si>
  <si>
    <t>CH-102</t>
  </si>
  <si>
    <t>3/4" Chemair x 3/4" FNPT..Chemair OD 1.050</t>
  </si>
  <si>
    <t>CH-103</t>
  </si>
  <si>
    <t>1" Chemair x 1" FNPT..Chemair OD 1.315</t>
  </si>
  <si>
    <t>CH-104</t>
  </si>
  <si>
    <t>1-1/2" Chemair x 1-1/2" FNPT..Chemair OD 1.900</t>
  </si>
  <si>
    <t>CH-105</t>
  </si>
  <si>
    <t>2" Chemair x 2" FNPT....Chemair OD 2.375"</t>
  </si>
  <si>
    <t>CH-108</t>
  </si>
  <si>
    <t>Chemair Cleaner -  16 oz</t>
  </si>
  <si>
    <t>CH-109</t>
  </si>
  <si>
    <t>Chemair Cement - 16 oz, 24 hour cure......Engineered Specialties makes no claims of the integrity of your current Chemaire system,  install with caution</t>
  </si>
  <si>
    <t>CP-0100</t>
  </si>
  <si>
    <t>COMPRESSED AIR PIPE LABEL,  BLUE, WITH DIRECTION ARROW, cut off unused direction arrow during installation,  1" x 7-1/2",   EACH</t>
  </si>
  <si>
    <t>CP-0101</t>
  </si>
  <si>
    <t>NITROGEN PIPE LABEL,  GREEN, WITH DIRECTION ARROW, cut off unused direction arrow during installation,  1" x 7-1/2",   EACH</t>
  </si>
  <si>
    <t>CP-0102</t>
  </si>
  <si>
    <t>INERT GAS PIPE LABEL, GREEN, WITH DIRECTION ARROW, cut off unused direction arrow during installation,  1" x 7-1/2",   EACH</t>
  </si>
  <si>
    <t>CP-0103</t>
  </si>
  <si>
    <t>ARGON PIPE LABEL,  GREEN, WITH DIRECTION ARROW, cut off unused direction arrow during installation,  1' x 7-1/2',   EACH</t>
  </si>
  <si>
    <t>CP-0104</t>
  </si>
  <si>
    <t>CARBON DIOXIDE PIPE LABEL,  GREEN, WITH DIRECTION ARROW, cut off unused direction arrow during installation,  1" x 7-1/2",   EACH</t>
  </si>
  <si>
    <t>CP-0150</t>
  </si>
  <si>
    <t>AIR TOOL HOLDER</t>
  </si>
  <si>
    <t>CP-0177</t>
  </si>
  <si>
    <t>AUTO TANK DRAIN, ELECTRIC, 1/2" MALE NPT INLET, 1/4 FEMALE NPT OUTLET  ports,  115 volt, 1-45 minute cycle time, 1-10 second blow down time,  with cord,  6 ft long</t>
  </si>
  <si>
    <t>CP-0190</t>
  </si>
  <si>
    <t>COMPRESSOR SHUT OFF VALVE, 110 VOLT, 3/4 FEMALE NPT</t>
  </si>
  <si>
    <t>CP-3825-20</t>
  </si>
  <si>
    <t>COIL HOSE 3/8 X 20 FT, 1/4 MALE NPT SWIVEL ENDS, REINFORCED POLYURETHANE,  200 PSI RATED, GREAT FLEXIBILITY</t>
  </si>
  <si>
    <t>1 lbs</t>
  </si>
  <si>
    <t>CP-441-4X</t>
  </si>
  <si>
    <t>VIBRATION PAD RUBBER/CORK..  SET OF 4,        4 X 4 X 1</t>
  </si>
  <si>
    <t>CP-4525-L</t>
  </si>
  <si>
    <t>PRESSURE GAUGE, BOTTOM MOUNT, 4-1/2" DIAMETER FACE, DRY, 0-200 PSI,  1/4" MALE NPT, PLASTIC LENS, 101D-454G</t>
  </si>
  <si>
    <t>CP-4525-R</t>
  </si>
  <si>
    <t>PRESSURE GAUGE, REAR MOUNT, 4-1/2" DIAMETER FACE, DRY, 0-200 PSI,  1/4" MALE NPT  102D-454G</t>
  </si>
  <si>
    <t>H-100-75-3</t>
  </si>
  <si>
    <t>1” MANIFOLD X (3) 3/4 OUTLETS</t>
  </si>
  <si>
    <t>H-100-75-4</t>
  </si>
  <si>
    <t>1” MANIFOLD X (4) 3/4 OUTLETS</t>
  </si>
  <si>
    <t>H-100-75-5</t>
  </si>
  <si>
    <t>1” MANIFOLD X (5) 3/4 OUTLETS</t>
  </si>
  <si>
    <t>H-50-25-4</t>
  </si>
  <si>
    <t>1/2 MANIFOLD X (4) 1/4 OUTLETS</t>
  </si>
  <si>
    <t>H-50-25-5</t>
  </si>
  <si>
    <t>1/2 MANIFOLD X (5) 1/4 OUTLETS</t>
  </si>
  <si>
    <t>H-50-50-4</t>
  </si>
  <si>
    <t>1/2 MANIFOLD X (4) 1/2 OUTLETS</t>
  </si>
  <si>
    <t>H-50-50-5</t>
  </si>
  <si>
    <t>1/2 MANIFOLD X (5) 1/2 OUTLETS</t>
  </si>
  <si>
    <t>H-50B-50-2</t>
  </si>
  <si>
    <t>1/2 MANIFOLD X (2) 1/2 OUTLETS,  one end blank, inert gas, wall spacing for Fastpipe 3/4 and 1"</t>
  </si>
  <si>
    <t>H-75-50-3</t>
  </si>
  <si>
    <t>3/4 MANIFOLD X (3) 1/2 OUTLETS</t>
  </si>
  <si>
    <t>H-75-50-4</t>
  </si>
  <si>
    <t>3/4 MANIFOLD X (4) 1/2 OUTLETS</t>
  </si>
  <si>
    <t>H-75-50-5</t>
  </si>
  <si>
    <t>3/4 MANIFOLD X (5) 1/2 OUTLETS</t>
  </si>
  <si>
    <t>H-75-75-3</t>
  </si>
  <si>
    <t>3/4 MANIFOLD X (3) 3/4 OUTLETS</t>
  </si>
  <si>
    <t>H-75-75-4</t>
  </si>
  <si>
    <t>3/4 MANIFOLD X (4) 3/4 OUTLETS</t>
  </si>
  <si>
    <t>H-75-75-5</t>
  </si>
  <si>
    <t>3/4 MANIFOLD X (5) 3/4 OUTLETS</t>
  </si>
  <si>
    <t>K215-218 GAUGE</t>
  </si>
  <si>
    <t>SQUARE PRESSUE GAUGE FOR K93215-K93218, K96075 FILTER REGULATOR</t>
  </si>
  <si>
    <t>K215-BOWL</t>
  </si>
  <si>
    <t>BOWL FOR 3/8" K93215</t>
  </si>
  <si>
    <t>K215-CAP</t>
  </si>
  <si>
    <t>ADJUSTMENT CAP FOR K93215 FILTER REGULATOR</t>
  </si>
  <si>
    <t>K215-FILTER</t>
  </si>
  <si>
    <t>FILTER ONLY FOR K93215 3/8</t>
  </si>
  <si>
    <t>K215-PLUNGER</t>
  </si>
  <si>
    <t>PLUNGER DIAPHRAGM  FOR 3/8" K93215</t>
  </si>
  <si>
    <t>K216-217 FILTER</t>
  </si>
  <si>
    <t>FILTER ONLY FOR K93216 AND K93217 and K96075 Vert</t>
  </si>
  <si>
    <t>K216-218 BOWL</t>
  </si>
  <si>
    <t>BOWL FOR 1/2" K93216 THRU K93218 and  K96075 Vert</t>
  </si>
  <si>
    <t>K216-218 CAP</t>
  </si>
  <si>
    <t>ADJUSTMENT CAP FOR K93216-218 FILTER REGULATOR and K96075 Vert</t>
  </si>
  <si>
    <t>K216-218 PLUNGER</t>
  </si>
  <si>
    <t>PLUNGER DIAPHRAGM  FOR K93216-218 and K96075 Vert</t>
  </si>
  <si>
    <t>K218-FILTER</t>
  </si>
  <si>
    <t>FILTER ONLY FOR K93218  1"</t>
  </si>
  <si>
    <t>K2951-FILTER</t>
  </si>
  <si>
    <t>REPLACEMENT FILTER FOR K95150  1-1/2"</t>
  </si>
  <si>
    <t>K2952-FILTER</t>
  </si>
  <si>
    <t>REPLACEMENT FILTER FOR K95200  2"</t>
  </si>
  <si>
    <t>K3015</t>
  </si>
  <si>
    <t>AUTO FILL TIRE INFLATOR</t>
  </si>
  <si>
    <t>K3020</t>
  </si>
  <si>
    <t>AUTO TIRE INFLATOR..+20 psi  OPTION..Get  SERIAL NUMBER  hold +20  for 5 SECONDS..Get NUMBER OF CYCLES hold P1 FOR 5 SECONDS..To DEFLATE when in use  PUSH (-) this will deflate the tire if a problem with the tire occurs.</t>
  </si>
  <si>
    <t>K30T</t>
  </si>
  <si>
    <t>REGULATOR TO LUBRICATOR MOUNT BRACKET 3000 SERIES</t>
  </si>
  <si>
    <t>K35050</t>
  </si>
  <si>
    <t>1/2" NPT BALL VALVE, BRASS, FEMALE X FEMALE</t>
  </si>
  <si>
    <t>K35050M</t>
  </si>
  <si>
    <t>1/2" NPT BALL VALVE, BRASS, MALE X FEMALE</t>
  </si>
  <si>
    <t>K35075</t>
  </si>
  <si>
    <t>3/4" NPT BALL VALVE, BRASS, FEMALE X FEMALE</t>
  </si>
  <si>
    <t>K35075M</t>
  </si>
  <si>
    <t>3/4" NPT BALL VALVE, BRASS, MALE X FEMALE</t>
  </si>
  <si>
    <t>K35100</t>
  </si>
  <si>
    <t>1" NPT BALL VALVE, BRASS, FEMALE X FEMALE</t>
  </si>
  <si>
    <t>K35100M</t>
  </si>
  <si>
    <t>1" NPT BALL VALVE, BRASS, MALE X FEMALE</t>
  </si>
  <si>
    <t>K35150</t>
  </si>
  <si>
    <t>1-1/2" NPT BALL VALVE, BRASS, FEMALE X FEMALE</t>
  </si>
  <si>
    <t>K35200</t>
  </si>
  <si>
    <t>2" NPT BALL VALVE, BRASS, FEMALE X FEMALE  600WOG</t>
  </si>
  <si>
    <t>K35300</t>
  </si>
  <si>
    <t>3" NPT BALL VALVE, BRASS, FEMALE X FEMALE  400WOG</t>
  </si>
  <si>
    <t>K40T</t>
  </si>
  <si>
    <t>REGULATOR TO LUBRICATOR MOUNT BRACKET 4000 SERIES</t>
  </si>
  <si>
    <t>K50T</t>
  </si>
  <si>
    <t>REGULATOR TO LUBRICATOR MOUNT BRACKET 4000-06  SERIES</t>
  </si>
  <si>
    <t>K5220</t>
  </si>
  <si>
    <t>PLUG, 1/4" FEMALE NPT, INDUSTRIAL STYLE, FITS 30 CFM BODY</t>
  </si>
  <si>
    <t>K5221</t>
  </si>
  <si>
    <t>PLUG, 1/4" MALE NPT, INDUSTRIAL STYLE, FITS 30 CFM BODY</t>
  </si>
  <si>
    <t>Quick Coupler Plug Pack,, 1/4 npt (3) Male and (3) Female 30CFM   M</t>
  </si>
  <si>
    <t>K6220</t>
  </si>
  <si>
    <t>COUPLER, 1/4" FEMALE NPT PUSH TO CONNECT INDUSTRIAL STYLE 30 CFM BODY</t>
  </si>
  <si>
    <t>K6221</t>
  </si>
  <si>
    <t>COUPLER, 1/4" MALE NPT PUSH TO CONNECT INDUSTRIAL STYLE 30 CFM BODY</t>
  </si>
  <si>
    <t>K6241</t>
  </si>
  <si>
    <t>COUPLER, 1/2" MALE NPT PUSH TO CONNECT INDUSTRIAL STYLE 30 CFM BODY</t>
  </si>
  <si>
    <t>1/4" Female NPT  Safety Quick Coupler   30 CFM  TYPE M</t>
  </si>
  <si>
    <t>1/4" Male NPT  Safety Quick Coupler       30 CFM  TYPE M</t>
  </si>
  <si>
    <t>1/2" Male NPT  Safety Quick Coupler    30 CFM  TYPE M</t>
  </si>
  <si>
    <t>K8220</t>
  </si>
  <si>
    <t>PLUG,  1/4" FEMALE NPT THREAD, SAFETY PUSH BUTTON, INDUSTRIAL STYLE, 70 CFM BODY</t>
  </si>
  <si>
    <t>K8221</t>
  </si>
  <si>
    <t>PLUG,  1/4" MALE NPT THREAD, SAFETY PUSH BUTTON, INDUSTRIAL STYLE, 70 CFM BODY</t>
  </si>
  <si>
    <t>K8230</t>
  </si>
  <si>
    <t>PLUG,  3/8" FEMALE NPT THREAD, SAFETY PUSH BUTTON, INDUSTRIAL STYLE, 70 CFM BODY</t>
  </si>
  <si>
    <t>K8231</t>
  </si>
  <si>
    <t>PLUG,  3/8" MALE NPT THREAD, SAFETY PUSH BUTTON, INDUSTRIAL STYLE, 70 CFM BODY</t>
  </si>
  <si>
    <t>K8240</t>
  </si>
  <si>
    <t>PLUG,  1/2" FEMALE NPT THREAD, SAFETY PUSH BUTTON, INDUSTRIAL STYLE, 70 CFM BODY</t>
  </si>
  <si>
    <t>K8241</t>
  </si>
  <si>
    <t>PLUG,  1/2" MALE NPT THREAD, SAFETY PUSH BUTTON, INDUSTRIAL STYLE, 70 CFM BODY</t>
  </si>
  <si>
    <t>K90215</t>
  </si>
  <si>
    <t>AIR FILTER UNIT , 3/8"  NPT PORTS  (AF3000-03) with bracket</t>
  </si>
  <si>
    <t>K90216</t>
  </si>
  <si>
    <t>AIR FILTER UNIT , 1/2"  NPT PORTS  (AF4000-04) with bracket</t>
  </si>
  <si>
    <t>K90217</t>
  </si>
  <si>
    <t>AIR FILTER UNIT , 3/4"  NPT PORTS  (AF4000-06) with bracket</t>
  </si>
  <si>
    <t>K91215</t>
  </si>
  <si>
    <t>LUBRICATOR UNIT , 3/8"  NPT PORTS  (AIL3000-03)  with bracket</t>
  </si>
  <si>
    <t>K91216</t>
  </si>
  <si>
    <t>LUBRICATOR UNIT , 1/2"  NPT PORTS  (AIL4000-04) with bracket</t>
  </si>
  <si>
    <t>K91217</t>
  </si>
  <si>
    <t>LUBRICATOR UNIT , 3/4"  NPT PORTS  (AIL4000-06)  with bracket</t>
  </si>
  <si>
    <t>K9230</t>
  </si>
  <si>
    <t>COUPLER,  3/8" FEMALE NPT THREAD, SAFETY PUSH BUTTON, INDUSTRIAL STYLE, 70 CFM BODY</t>
  </si>
  <si>
    <t>K9231</t>
  </si>
  <si>
    <t>COUPLER,  3/8" MALE NPT THREAD, SAFETY PUSH BUTTON, INDUSTRIAL STYLE, 70 CFM BODY</t>
  </si>
  <si>
    <t>K9240</t>
  </si>
  <si>
    <t>COUPLER,  1/2" FEMALE NPT THREAD, SAFETY PUSH BUTTON, INDUSTRIAL STYLE, 70 CFM BODY</t>
  </si>
  <si>
    <t>1/2" Male NPT  Safety Quick Coupler   70 CFM  TYPE H</t>
  </si>
  <si>
    <t>K93210</t>
  </si>
  <si>
    <t>1/4" INLINE REGULATOR WITH GAUGE, 1/4" NPT PORTS    SMC</t>
  </si>
  <si>
    <t>K93211</t>
  </si>
  <si>
    <t>3/8" INLINE REGULATOR WITH GAUGE, 3/8" NPT PORTS (AIR 3000-03)</t>
  </si>
  <si>
    <t>K93212</t>
  </si>
  <si>
    <t>1/2" INLINE REGULATOR WITH GAUGE, 1/2" NPT PORTS</t>
  </si>
  <si>
    <t>3/8" FILTER REGULATOR UNIT WITH GAUGE, 3/8"  NPT PORTS</t>
  </si>
  <si>
    <t>1/2" FILTER REGULATOR UNIT WITH GAUGE, 1/2"  NPT PORTS</t>
  </si>
  <si>
    <t>3/4" FILTER REGULATOR UNIT WITH GAUGE, 3/4"  NPT PORTS</t>
  </si>
  <si>
    <t>1" FILTER REGULATOR UNIT WITH GAUGE, 1"  NPT PORTS</t>
  </si>
  <si>
    <t>K95150</t>
  </si>
  <si>
    <t>1-1/2" NPT FILTER  AF-15  with auto drain..(include MOUNT BRACKET and 4" PIPE NIPPLE)</t>
  </si>
  <si>
    <t>K95200</t>
  </si>
  <si>
    <t>2" NPT FILTER  AF-20  with auto drain..(include MOUNT BRACKET and 5" PIPE NIPPLE)</t>
  </si>
  <si>
    <t>1/2" VERTICAL FILTER REGULATOR  1/2"  NPT PORTS</t>
  </si>
  <si>
    <t>3/4" VERTICAL FILTER REGULATOR  3/4"  NPT PORTS</t>
  </si>
  <si>
    <t>R-01045</t>
  </si>
  <si>
    <t>ELECTRIC CORD REEL 16 GA X 45 FT, WITH SWIVEL, LEAD IN CORD (3 FT), RATED 10 AMPS AT 120 VOLTS</t>
  </si>
  <si>
    <t>Hose Reel,  3/8 X 50 FT, 1/2" inlet X 1/4" outlet</t>
  </si>
  <si>
    <t>Hose Reel,  3/8 X 75 FT, 1/2" inlet X 1/4" outlet</t>
  </si>
  <si>
    <t>Hose Reel,  1/2 X 50 FT, 1/2" inlet X 1/2" NPT outlet</t>
  </si>
  <si>
    <t>Hose Reel,  1/2 X 100 FT, 1/2" inlet X 1/2" NPT outlet</t>
  </si>
  <si>
    <t>SWIVEL BRACKET FOR R-03050</t>
  </si>
  <si>
    <t>SWIVEL BRACKET FOR R-03075  R-03050</t>
  </si>
  <si>
    <t>ST010T062</t>
  </si>
  <si>
    <t>MAXLINE STRUT CLAMP</t>
  </si>
  <si>
    <t>ST035NP100</t>
  </si>
  <si>
    <t>ST068T250</t>
  </si>
  <si>
    <t>F0230</t>
  </si>
  <si>
    <t>3/8 PUSH ON JUMPER HOSE, 3 FT  (1-50610 1/4 nipple, 1-F0243 1/4 fem, 1-F0242 1/2 male, instructions)</t>
  </si>
  <si>
    <t>3/8" Push on Hose, 160' Roll</t>
  </si>
  <si>
    <t>3/8" Push on Hose, sold by the foot</t>
  </si>
  <si>
    <t>1/2" Push on Hose, 160' Roll</t>
  </si>
  <si>
    <t>1/2" Push on Hose, sold by the foot</t>
  </si>
  <si>
    <t>K92215</t>
  </si>
  <si>
    <t>3/8" FILTER REGULATOR LUBRICATOR UNIT 3/8" NPT PORTS..(K93215, K30T, K91215)</t>
  </si>
  <si>
    <t>K92216</t>
  </si>
  <si>
    <t>1/2" FILTER REGULATOR LUBRICATOR UNIT 1/2" NPT PORTS..(K93216, K40T, K91216)</t>
  </si>
  <si>
    <t>K92217</t>
  </si>
  <si>
    <t>3/4" FILTER REGULATOR LUBRICATOR UNIT 3/4" NPT PORTS..(K93217,K50T, K91217)</t>
  </si>
  <si>
    <t>TSUNAMI</t>
  </si>
  <si>
    <t>T0925</t>
  </si>
  <si>
    <t>1/4" TSUNAMI MOUNT BRACKET,  21999-0867</t>
  </si>
  <si>
    <t>T0950</t>
  </si>
  <si>
    <t>1/2" TSUNAMI MOUNT RAPIDAIR BRACKET,   plus (2)  mount screws #8 x 2-1/4</t>
  </si>
  <si>
    <t>T6025</t>
  </si>
  <si>
    <t>1/4" NPT TSUNAMI WATER SEPARATOR UNIT, 21999-0390</t>
  </si>
  <si>
    <t>T6050</t>
  </si>
  <si>
    <t>1/2" NPT TSUNAMI WATER SEPARATOR UNIT, 21999-0131</t>
  </si>
  <si>
    <t>T6075</t>
  </si>
  <si>
    <t>3/4" NPT TSUNAMI WATER SEPARATOR UNIT, 2199-1034</t>
  </si>
  <si>
    <t>T6100</t>
  </si>
  <si>
    <t>TSUNAMI WATER SEPARATOR 1" NPT, 21999-0082</t>
  </si>
  <si>
    <t>T6125</t>
  </si>
  <si>
    <t>1/4" TSUNAMI WATER SEPARATOR SERVICE KIT, 21999-0846</t>
  </si>
  <si>
    <t>T6150</t>
  </si>
  <si>
    <t>1/2" TSUNAMI WATER SEPARATOR SERVICE KIT, 21999-0227</t>
  </si>
  <si>
    <t>T6175</t>
  </si>
  <si>
    <t>3/4" TSUNAMI WATER SEPARATOR SERVICE KIT, 21999-0228</t>
  </si>
  <si>
    <t>T7025</t>
  </si>
  <si>
    <t>1/4" NPT TSUNAMI OIL COALESCING FILTER UNIT, 21999-0390-Z-FD</t>
  </si>
  <si>
    <t>T7050</t>
  </si>
  <si>
    <t>1/2" NPT TSUNAMI OIL COALESCING FILTER UNIT, 21999-0131-Z-FD</t>
  </si>
  <si>
    <t>T7100</t>
  </si>
  <si>
    <t>TSUNAMI OIL COALESCING FILTER UNIT, 1" NPT, 21999-0082-Z-FD</t>
  </si>
  <si>
    <t>T7125</t>
  </si>
  <si>
    <t>1/4" TSUNAMI OIL COALESCING REPLACEMENT ELEMENT,   CHANGE  AT LEAST EVERY 6 MONTHS each</t>
  </si>
  <si>
    <t>T7150</t>
  </si>
  <si>
    <t>1/2" TSUNAMI OIL COALESCING REPLACEMENT ELEMENT,   CHANGE  AT LEAST EVERY 6 MONTHS each</t>
  </si>
  <si>
    <t>T8025</t>
  </si>
  <si>
    <t>1/4" NPT TSUNAMI ACTIVATED CARBON FILTER UNIT,  21999-0390-AC</t>
  </si>
  <si>
    <t>T8050</t>
  </si>
  <si>
    <t>1/2" NPT TSUNAMI ACTIVATED CARBON FILTER UNIT, 21999-0131-AC</t>
  </si>
  <si>
    <t>T8125</t>
  </si>
  <si>
    <t>1/4" TSUNAMI ACTIVATED CARBON REPLACEMENT ELEMENT,   CHANGE  AT LEAST EVERY 6 MONTHS each</t>
  </si>
  <si>
    <t>T8150</t>
  </si>
  <si>
    <t>1/2"  TSUNAMI ACTIVATED CARBON REPLACEMENT ELEMENT, CHANGE AT LEAST EVERY 6 MONTHS each</t>
  </si>
  <si>
    <t>T9025</t>
  </si>
  <si>
    <t>1/4" NPT TSUMANI FILTRATION PACKAGE #5, WATER SEPARATOR, OIL COALESCING, ACTIVE CARBON FILTERS, 21999-0421</t>
  </si>
  <si>
    <t>T9050</t>
  </si>
  <si>
    <t>1/2" NPT TSUNAMI FILTRATION PACKAGE #5, WATER SEPARATOR, OIL COALESCING, ACTIVE CARBON FILTERS, 21999-0255</t>
  </si>
  <si>
    <t>DURATEC</t>
  </si>
  <si>
    <t>D6026</t>
  </si>
  <si>
    <t>1/2" DURATEC 100 FT ROLL, non returnable</t>
  </si>
  <si>
    <t>D6027</t>
  </si>
  <si>
    <t>1/2" DURATEC 300 FT ROLL, non returnable</t>
  </si>
  <si>
    <t>D6030</t>
  </si>
  <si>
    <t>3/4" DURATEC 100 FT ROLL, non returnable</t>
  </si>
  <si>
    <t>D6031</t>
  </si>
  <si>
    <t>3/4" DURATEC 300 FT ROLL, non returnable</t>
  </si>
  <si>
    <t>D6032</t>
  </si>
  <si>
    <t>1" DURATEC 100 FT ROLL, non returnable</t>
  </si>
  <si>
    <t>D6033</t>
  </si>
  <si>
    <t>1" DURATEC 300 FT ROLL, non returnable</t>
  </si>
  <si>
    <t>D8002</t>
  </si>
  <si>
    <t>1/2" DURATEC STRAIGHT X 1/2" MALE NPT</t>
  </si>
  <si>
    <t>D8003</t>
  </si>
  <si>
    <t>3/4" DURATEC STRAIGHT 3/4" MALE NPT</t>
  </si>
  <si>
    <t>D8004</t>
  </si>
  <si>
    <t>1" DURATEC STRAIGHT 1" MALE NPT</t>
  </si>
  <si>
    <t>D8006</t>
  </si>
  <si>
    <t>1/2" DURATEC STRAIGHT 1/2" FEMALE NPT</t>
  </si>
  <si>
    <t>D8007</t>
  </si>
  <si>
    <t>3/4" DURATEC STRAIGHT 3/4" FEMALE NPT</t>
  </si>
  <si>
    <t>D8008</t>
  </si>
  <si>
    <t>1" DURATEC STRAIGHT 1" FEMALE NPT</t>
  </si>
  <si>
    <t>D8009</t>
  </si>
  <si>
    <t>1/2" DURATEC Single Port Elbow, 1/2" Female NPT</t>
  </si>
  <si>
    <t>D8010</t>
  </si>
  <si>
    <t>1/2" DURATEC EQUAL TEE</t>
  </si>
  <si>
    <t>D8011</t>
  </si>
  <si>
    <t>3/4" DURATEC EQUAL TEE</t>
  </si>
  <si>
    <t>D8012</t>
  </si>
  <si>
    <t>1" DURATEC EQUAL TEE</t>
  </si>
  <si>
    <t>D8014</t>
  </si>
  <si>
    <t>3/4" DURATEC REDUCING TEE, 1/2" TUBING DROP LEG</t>
  </si>
  <si>
    <t>D8016</t>
  </si>
  <si>
    <t>1" DURATEC REDUCING TEE, DROP LEG 1/2" TUBING</t>
  </si>
  <si>
    <t>D8018</t>
  </si>
  <si>
    <t>1" DURATEC REDUCING TEE, DROP LEG 3/4" TUBING</t>
  </si>
  <si>
    <t>D8019</t>
  </si>
  <si>
    <t>1/2" DURATEC REDUCING TEE, DROP LEG 1/2" FEMALE NPT</t>
  </si>
  <si>
    <t>D8021</t>
  </si>
  <si>
    <t>1/2" DURATEC UNION</t>
  </si>
  <si>
    <t>D8022</t>
  </si>
  <si>
    <t>3/4" DURATEC UNION</t>
  </si>
  <si>
    <t>D8023</t>
  </si>
  <si>
    <t>1" DURATEC UNION</t>
  </si>
  <si>
    <t>D8024</t>
  </si>
  <si>
    <t>3/4" DURATEC REDUCING UNION 3/4" TUBING x 1/2" TUBING</t>
  </si>
  <si>
    <t>D8025</t>
  </si>
  <si>
    <t>1" DURATEC REDUCING UNION 1" TUBING X 3/4" TUBING</t>
  </si>
  <si>
    <t>D8026</t>
  </si>
  <si>
    <t>1/2" DURATEC END CAP</t>
  </si>
  <si>
    <t>D8027</t>
  </si>
  <si>
    <t>3/4" DURATEC END CAP</t>
  </si>
  <si>
    <t>D8028</t>
  </si>
  <si>
    <t>1" DURATEC END CAP</t>
  </si>
  <si>
    <t>D8030</t>
  </si>
  <si>
    <t>1/2" DURATEC STRAIGHT 1/2" MALE NPT STAINLESS STEEL</t>
  </si>
  <si>
    <t>D8031</t>
  </si>
  <si>
    <t>3/4" DURATEC STRAIGHT 3/4" MALE NPT STAINLESS STEEL</t>
  </si>
  <si>
    <t>D8032</t>
  </si>
  <si>
    <t>1" DURATEC STRAIGHT 1" MALE NPT STAINLESS STEEL</t>
  </si>
  <si>
    <t>D8038</t>
  </si>
  <si>
    <t>1/2" DURATEC INLINE HAND VALVE</t>
  </si>
  <si>
    <t>D8039</t>
  </si>
  <si>
    <t>3/4" DURATEC INLINE HAND VALVE</t>
  </si>
  <si>
    <t>D8040</t>
  </si>
  <si>
    <t>1" DURATEC INLINE HAND VALVE</t>
  </si>
  <si>
    <t>D8047</t>
  </si>
  <si>
    <t>1/2" DURATEC SPLIT RING</t>
  </si>
  <si>
    <t>D8048</t>
  </si>
  <si>
    <t>3/4" DURATEC SPLIT RING</t>
  </si>
  <si>
    <t>D8049</t>
  </si>
  <si>
    <t>1" DURATEC SPLIT RING</t>
  </si>
  <si>
    <t>D8050</t>
  </si>
  <si>
    <t>DURATEC TUBING DEBUR TOOL, non returnable</t>
  </si>
  <si>
    <t>D8054</t>
  </si>
  <si>
    <t>1/2" DURATEC ORING</t>
  </si>
  <si>
    <t>D8055</t>
  </si>
  <si>
    <t>3/4" DURATEC ORING</t>
  </si>
  <si>
    <t>D8056</t>
  </si>
  <si>
    <t>1" DURATEC ORING</t>
  </si>
  <si>
    <t>D8066</t>
  </si>
  <si>
    <t>1" DURATEC PIPE CLIP   EACH</t>
  </si>
  <si>
    <t>D8067</t>
  </si>
  <si>
    <t>3/4" DURATEC ELBOW</t>
  </si>
  <si>
    <t>D8068</t>
  </si>
  <si>
    <t>1" DURATEC ELBOW</t>
  </si>
  <si>
    <t>D8078</t>
  </si>
  <si>
    <t>3/4" DURATEC REDUCING TEE, DROP LEG 1/2" FEMALE NPT</t>
  </si>
  <si>
    <t>D8080</t>
  </si>
  <si>
    <t>1/2" DURATEC ELBOW</t>
  </si>
  <si>
    <t>D8064-10</t>
  </si>
  <si>
    <t>1/2" DURATEC PIPE CLIP    PACK OF 10</t>
  </si>
  <si>
    <t>D8065-10</t>
  </si>
  <si>
    <t>3/4" DURATEC PIPE CLIP  PACK OF 10</t>
  </si>
  <si>
    <t>D8066-10</t>
  </si>
  <si>
    <t>1" DURATEC PIPE CLIP  PACK OF 10</t>
  </si>
  <si>
    <t>D8101</t>
  </si>
  <si>
    <t>1/2" DURATEC OUTLET KIT, 1/2" OUTLET PORT..M81010 ALUM BLOCK, 1/2" BRASS PLUG.. 3/8"' DRAIN, D8002  STR FITTING</t>
  </si>
  <si>
    <t>D8101V</t>
  </si>
  <si>
    <t>1/2" DURATEC OUTLET KIT, 1/2" OUTLET PORT  WITH SHUTOFF..M81010 ALUM BLOCK, 1/2" BRASS PLUG.. 3/8" DRAIN, D8002  STR FITTING,   SHUTOFF VALVE</t>
  </si>
  <si>
    <t>D8200</t>
  </si>
  <si>
    <t>1/2" DUAL PORT OUTLET  (F2025 (1/2")  + D8002) DURATEC</t>
  </si>
  <si>
    <t>D8200V</t>
  </si>
  <si>
    <t>1/2" DUAL PORT OUTLET  W/ SHUTOFF ( F2025 (1/2")  + D8002 + 1/2 M X F BALL VALVE)  DURATEC</t>
  </si>
  <si>
    <t>D8201</t>
  </si>
  <si>
    <t>3/4" DUAL PORT OUTLET  (F2026 (3/4")  + D8003)  DURATEC</t>
  </si>
  <si>
    <t>D8201V</t>
  </si>
  <si>
    <t>3/4" DUAL PORT OUTLET  W/ SHUTOFF ( F2026 (3/4")  + D8003 + 3/4 M X F BALL VALVE)  DURATEC</t>
  </si>
  <si>
    <t>DRYER</t>
  </si>
  <si>
    <t>C-4200</t>
  </si>
  <si>
    <t>REFRIGERATED DRYER  42CFM,  120 VOLT, 1PH, 60 HZ</t>
  </si>
  <si>
    <t>FASTPIPE</t>
  </si>
  <si>
    <t>Clamp for 1-5/8" unistrut, each</t>
  </si>
  <si>
    <t>Beam Clamp, thru hole,  5/16 or 3/8 threaded rod</t>
  </si>
  <si>
    <t>Loop Hanger, accepts  3/8 threaded rod, for 1" or 3/4"</t>
  </si>
  <si>
    <t>Loop Hanger, accepts  3/8 threaded rod</t>
  </si>
  <si>
    <t>Cantilever Arm,  12",  1-5/8 unistrut</t>
  </si>
  <si>
    <t xml:space="preserve">3/8-16 THREADED ROD,  6 FT LONG   </t>
  </si>
  <si>
    <t>3/8-16  HEX NUT,  100/BAG</t>
  </si>
  <si>
    <t>Saddle drop drill bit - 1" main pipe (9/16 diam)</t>
  </si>
  <si>
    <t>Saddle drop drill bit - 1-1/2", 2", 3" main pipe (3/4 diam)</t>
  </si>
  <si>
    <t>Saddle drop drill bit - 4", 6" main pipe (15/16" diam)</t>
  </si>
  <si>
    <t>Spray bottle</t>
  </si>
  <si>
    <t>Pipe Cutter 3/4" thru 2"</t>
  </si>
  <si>
    <t>Pipe Deburring Tool 3/4" THRU 2"</t>
  </si>
  <si>
    <t>Pipe Deburring Tool 3/4" and 1"</t>
  </si>
  <si>
    <t>F0143</t>
  </si>
  <si>
    <t>Pipe cutter replacement wheels  for F0140,   2 pack</t>
  </si>
  <si>
    <t>Jumper Hose Rubber  1/2" npt Male x Fem x 2 FT</t>
  </si>
  <si>
    <t>Jumper Hose Rubber  1/2" npt Male x Fem x 3 FT</t>
  </si>
  <si>
    <t>Jumper Hose Rubber  3/4" npt Male x Fem x 2 FT</t>
  </si>
  <si>
    <t>Jumper Hose Rubber  3/4" npt Male x Fem x 3 FT</t>
  </si>
  <si>
    <t>Jumper Hose Rubber  1" npt Male x Fem x 2 FT</t>
  </si>
  <si>
    <t>Jumper Hose Rubber  1" npt Male x Fem x 3 FT</t>
  </si>
  <si>
    <t>Jumper Hose Rubber  3/4" npt Male x Fem x 5 FT</t>
  </si>
  <si>
    <t>Jumper Hose Braided SS   1-1/2 " npt Male x Fem x 18"</t>
  </si>
  <si>
    <t>Jumper Hose Braided SS   1-1/2 " npt Male x Fem x 36"</t>
  </si>
  <si>
    <t>Jumper Hose Braided SS    2 " npt Male x Fem x 36"</t>
  </si>
  <si>
    <t>Jumper Hose Braided SS   3" npt Male x Fem x 36"</t>
  </si>
  <si>
    <t>Jumper Hose Braided SS    4" Flange  X 36"</t>
  </si>
  <si>
    <t>Jumper Hose Braided SS    6" Flange  X 36"</t>
  </si>
  <si>
    <t>3/8" Push on Hose 160 FT ROLL</t>
  </si>
  <si>
    <t>F2038-FT</t>
  </si>
  <si>
    <t>3/8" Push on Hose PER FT</t>
  </si>
  <si>
    <t xml:space="preserve">3/8  Hose Strain Relief                 </t>
  </si>
  <si>
    <t>3/8" Push on Hose Fitting x 1/4" Male npt</t>
  </si>
  <si>
    <t>3/8" Push on Hose Fitting x 3/8" Male npt</t>
  </si>
  <si>
    <t>3/8" Push on Hose Fitting x 1/2" Male npt</t>
  </si>
  <si>
    <t>3/8" Push on Hose Fitting x 1/4" Female swivel npt</t>
  </si>
  <si>
    <t>3/8" Push on Hose Fitting x 1/2" Female swivel npt</t>
  </si>
  <si>
    <t>F0250</t>
  </si>
  <si>
    <t>1/2" PUSH ON HOSE,   do not use for inventory only   use F0250-160 or F0250-FT</t>
  </si>
  <si>
    <t>1/2" Push on Hose Fitting x 1/2" Male npt</t>
  </si>
  <si>
    <t>1/2" Push on Hose Fitting x 1/2" Female swivel npt</t>
  </si>
  <si>
    <t>1/2" Push on Hose 160 FT ROLL</t>
  </si>
  <si>
    <t>1/2" Push on Hose PER FT</t>
  </si>
  <si>
    <t xml:space="preserve">1/2  Hose Strain Relief             </t>
  </si>
  <si>
    <t>F0325</t>
  </si>
  <si>
    <t>3/8" X 25 FT AIR HOSE WITH 1/4" NPT MALE ENDS, RUBBER, TEKTON</t>
  </si>
  <si>
    <t>F0350</t>
  </si>
  <si>
    <t>3/8" X 50 FT AIR HOSE WITH 1/4" NPT MALE ENDS, RUBBER, TEKTON</t>
  </si>
  <si>
    <t>Expansion Joint FEM x FEM  NPT      (2 F2218's NEEDED)</t>
  </si>
  <si>
    <t>Expansion Joint FEM x FEM  NPT       (2 F4418's NEEDED)</t>
  </si>
  <si>
    <t>Expansion Joint FEM x FEM  NPT      (2 F5518's NEEDED)</t>
  </si>
  <si>
    <t>Expansion Joint FEM x FEM  NPT        (2 F7718's NEEDED)</t>
  </si>
  <si>
    <t xml:space="preserve">Expansion Joint Flange,  ANSI 150#     8 bolt x  9.0" O.D. </t>
  </si>
  <si>
    <t xml:space="preserve">Expansion Joint Flange,  ANSI 150#    8 bolt x  11.0" O.D.  </t>
  </si>
  <si>
    <t>Blue Aluminum Pipe (19ft 2 inch) each   20mm od</t>
  </si>
  <si>
    <t>F1000CAN</t>
  </si>
  <si>
    <t>3/4"  BLUE ALUMINUM TUBING - USA - ***19 ft*** SECTION,   non returnable</t>
  </si>
  <si>
    <t>F1000Green</t>
  </si>
  <si>
    <t>Green Aluminum Pipe (19ft 2 inch) each   20mm od</t>
  </si>
  <si>
    <t>Union</t>
  </si>
  <si>
    <t>90° Elbow</t>
  </si>
  <si>
    <t>Equal Tee</t>
  </si>
  <si>
    <t>End Cap</t>
  </si>
  <si>
    <t>Threaded Male Adapter   1/2" Male NPT</t>
  </si>
  <si>
    <t>Spanner wrench, 2 required</t>
  </si>
  <si>
    <t>Pipe Clip  10 PACK     thru hole, or use 5/16 threaded rod</t>
  </si>
  <si>
    <t>Wall Outlet, ¾” Inlet, (4) ½” fem npt outlets</t>
  </si>
  <si>
    <t>Cross</t>
  </si>
  <si>
    <t>F1071</t>
  </si>
  <si>
    <t>3/4" FASTPIPE TENSION ORING BLUE</t>
  </si>
  <si>
    <t xml:space="preserve">inner parts set oring and ss bite ring </t>
  </si>
  <si>
    <t>Threaded Male Adapter   3/4" Male NPT</t>
  </si>
  <si>
    <t>Threaded Female Adapter   3/4"  female NPT</t>
  </si>
  <si>
    <t>Blue Aluminum Pipe (7ft 6inch)  each    20mm od</t>
  </si>
  <si>
    <t>Blue Aluminum Pipe (19ft 2 inch) each   25mm od</t>
  </si>
  <si>
    <t>F2000CAN</t>
  </si>
  <si>
    <t>1" BLUE ALUMINUM TUBING - USA - ***19 ft*** SECTION,  non returnable</t>
  </si>
  <si>
    <t>F2000Green</t>
  </si>
  <si>
    <t>Green Aluminum Pipe (19ft 2 inch) each   25mm od</t>
  </si>
  <si>
    <t>45° Elbow</t>
  </si>
  <si>
    <t>Wall Outlet, 1” Inlet, (4) ½” fem npt outlets</t>
  </si>
  <si>
    <t>F2025</t>
  </si>
  <si>
    <t>DUAL PORT OUTLET, 1/2" NPT TOP PORT,  1/2" NPT OUTLET PORT (2X)   W/ DRAIN VALVE  (OUTLET WITH FEMALE NPT TOP ONLY)</t>
  </si>
  <si>
    <t>F2026</t>
  </si>
  <si>
    <t>DUAL PORT OUTLET, 3/4" NPT TOP PORT,  1/2" NPT OUTLET PORT (2X)   W/ DRAIN VALVE  (OUTLET WITH FEMALE NPT TOP ONLY)</t>
  </si>
  <si>
    <t>F2065</t>
  </si>
  <si>
    <t>1" FASTPIPE  SEALING ORING BLACK</t>
  </si>
  <si>
    <t>F2070</t>
  </si>
  <si>
    <t>1" STAINLESS STEEL BITE RING</t>
  </si>
  <si>
    <t>F2071</t>
  </si>
  <si>
    <t>1" FASTPIPE  TENSION ORING BLUE</t>
  </si>
  <si>
    <t>inner parts set oring and ss bite ring</t>
  </si>
  <si>
    <t>Reduction Tee          1                     3/4"</t>
  </si>
  <si>
    <t>Reduction Union 1" X 3/4"</t>
  </si>
  <si>
    <t>Saddle Drop           1"                  1"</t>
  </si>
  <si>
    <t>Saddle drop gasket</t>
  </si>
  <si>
    <t>Threaded Male Adapter   1" Male NPT</t>
  </si>
  <si>
    <t>Threaded Female Adapter   1"  female NPT</t>
  </si>
  <si>
    <t>Blue Aluminum Pipe (7ft 6inch)  each    25mm od</t>
  </si>
  <si>
    <t>F3100</t>
  </si>
  <si>
    <t>HEX NUT, NICKEL PLATED BRASS 1" FASTPIPE</t>
  </si>
  <si>
    <t>F3111</t>
  </si>
  <si>
    <t>GASKET FOR BRASS INSERTS 1"  FASTPIPE</t>
  </si>
  <si>
    <t>F3125</t>
  </si>
  <si>
    <t>BRASS INSERT 1/4" FEMALE NPT 1" FASTPIPE</t>
  </si>
  <si>
    <t>F3150</t>
  </si>
  <si>
    <t>BRASS INSERT 1/2" FEMALE NPT 1" FASTPIPE</t>
  </si>
  <si>
    <t>F3175</t>
  </si>
  <si>
    <t>BRASS INSERT 3/4" FEMALE NPT 1" FASTPIPE</t>
  </si>
  <si>
    <t>F3400</t>
  </si>
  <si>
    <t>HEX NUT, NICKEL PLATED BRASS 3/4" FASTPIPE</t>
  </si>
  <si>
    <t>F3411</t>
  </si>
  <si>
    <t>GASKET FOR BRASS INSERTS 3/4"  FASTPIPE</t>
  </si>
  <si>
    <t>F3425</t>
  </si>
  <si>
    <t>BRASS INSERT 1/4" FEMALE NPTF 3/4"  FASTPIPE</t>
  </si>
  <si>
    <t>F3450</t>
  </si>
  <si>
    <t>BRASS INSERT 1/2" FEMALE NPTF 3/4"  FASTPIPE</t>
  </si>
  <si>
    <t>Blue Aluminum Pipe (19ft 2 inch) each   40mm od</t>
  </si>
  <si>
    <t>F4000CAN</t>
  </si>
  <si>
    <t>1-1/2" BLUE ALUMINUM TUBING - USA - ***19 ft*** SECTION,  non returnable</t>
  </si>
  <si>
    <t>F4000Green</t>
  </si>
  <si>
    <t>Green Aluminum Pipe (19ft 2 inch) each   40mm od</t>
  </si>
  <si>
    <t>F4065</t>
  </si>
  <si>
    <t>1-1/2" FASTPIPE PARTS ORING</t>
  </si>
  <si>
    <t>F4065V</t>
  </si>
  <si>
    <t>1-1/2" PARTS ORING  GREEN VITON  RK</t>
  </si>
  <si>
    <t>F4067</t>
  </si>
  <si>
    <t>1-1/2" CONE NUT, SPARE PARTS</t>
  </si>
  <si>
    <t>F4068</t>
  </si>
  <si>
    <t>1-1/2" COLLET, SPARE PARTS</t>
  </si>
  <si>
    <t>F4069</t>
  </si>
  <si>
    <t>1-1/2" BACKER, SPARE PARTS</t>
  </si>
  <si>
    <t>F4070</t>
  </si>
  <si>
    <t>1-1/2" FASTPIPE STAINLESS STEEL BITE RING</t>
  </si>
  <si>
    <t>Saddle Drop        1-1/2"             3/4"</t>
  </si>
  <si>
    <t>Reduction Tee        1-1/2"             3/4"</t>
  </si>
  <si>
    <t>Reduction Tee        1-1/2"                1"</t>
  </si>
  <si>
    <t>Saddle Drop        1-1/2"              1"</t>
  </si>
  <si>
    <t xml:space="preserve">Saddle drop gasket  </t>
  </si>
  <si>
    <t xml:space="preserve">Threaded Male Adapter   1" Male NPT         </t>
  </si>
  <si>
    <t>Reduction Union 1-1/2" X 1"</t>
  </si>
  <si>
    <t>Reduction Union 1-1/2" X 3/4"</t>
  </si>
  <si>
    <t>Threaded Male Adapter   1-1/2" Male NPT</t>
  </si>
  <si>
    <t>Threaded Female Adapter   1-1/2" female NPT</t>
  </si>
  <si>
    <t>Blue Aluminum Pipe (19ft 2 inch) each   50mm od</t>
  </si>
  <si>
    <t>F5000CAN</t>
  </si>
  <si>
    <t>2"  BLUE ALUMINUM TUBING - USA - ***19 ft*** SECTION,  non returnable</t>
  </si>
  <si>
    <t>F5000Green</t>
  </si>
  <si>
    <t>Green Aluminum Pipe (19ft 2 inch) each   50mm od</t>
  </si>
  <si>
    <t>F5065</t>
  </si>
  <si>
    <t>2" FASTPIPE  ORING</t>
  </si>
  <si>
    <t>F5070</t>
  </si>
  <si>
    <t>2" FASTPIPE STAINLESS STEEL BITE RING</t>
  </si>
  <si>
    <t>Saddle Drop            2"               3/4"</t>
  </si>
  <si>
    <t>Reduction Tee          2"                    3/4"</t>
  </si>
  <si>
    <t>Reduction Tee          2"                     1"</t>
  </si>
  <si>
    <t>Saddle Drop            2"                 1"</t>
  </si>
  <si>
    <t>Reduction Union 2" X 1"</t>
  </si>
  <si>
    <t>Reduction Union 2" X 3/4"</t>
  </si>
  <si>
    <t>Reduction Union 2" X 1-1/2"</t>
  </si>
  <si>
    <t>Threaded Male Adapter     2" Male NPT</t>
  </si>
  <si>
    <t>Pipe Cutter 2" thru 3"</t>
  </si>
  <si>
    <t>Manual Pipe Cutter 4" thru 6"</t>
  </si>
  <si>
    <t>Pipe Deburring Tool 3"   elect drill required</t>
  </si>
  <si>
    <t>Pipe Deburring Tool / Pipe Marker  4"   elect drill required</t>
  </si>
  <si>
    <t>Pipe Deburring Tool / Pipe Marker  6"   elect drill required</t>
  </si>
  <si>
    <t>Blue Aluminum Pipe (19ft 2 inch) each   80mm od</t>
  </si>
  <si>
    <t>Saddle Drop               3"            1/2" NPT</t>
  </si>
  <si>
    <t>Pipe Clip  EACH          thru hole, or use 3/8 threaded rod</t>
  </si>
  <si>
    <t>FI7065</t>
  </si>
  <si>
    <t>3" FASTPIPE INDUSTRIAL ORING</t>
  </si>
  <si>
    <t>FI7070</t>
  </si>
  <si>
    <t>3" STAINLESS STEEL BITE RING FASTPIPE INDUSTRIAL</t>
  </si>
  <si>
    <t>Saddle Drop            3"              3/4"</t>
  </si>
  <si>
    <t>Saddle Drop               3"            3/4" NPT</t>
  </si>
  <si>
    <t>Saddle Drop            3"               1"</t>
  </si>
  <si>
    <t>Saddle Drop               3"             1" NPT</t>
  </si>
  <si>
    <t>Reduction Tee                  3"               2" NPT</t>
  </si>
  <si>
    <t>Threaded Male Adapter     3" Male NPT</t>
  </si>
  <si>
    <t>Flange,  compression x flange, ANSI 150#  4 bolt x 7.5 O.D.</t>
  </si>
  <si>
    <t>Bolt and Gasket set,   4 x 2-3/4" long bolts</t>
  </si>
  <si>
    <t>Blue Aluminum Pipe (19ft 2 inch) each   102mm od</t>
  </si>
  <si>
    <t xml:space="preserve">90° Elbow                   </t>
  </si>
  <si>
    <t xml:space="preserve">45° Elbow                   </t>
  </si>
  <si>
    <t xml:space="preserve">Equal Tee             </t>
  </si>
  <si>
    <t xml:space="preserve">End Cap          </t>
  </si>
  <si>
    <t>inner parts seal</t>
  </si>
  <si>
    <t xml:space="preserve">Union Plug x 2" Female NPT           </t>
  </si>
  <si>
    <t>Saddle Drop            4"               1"</t>
  </si>
  <si>
    <t xml:space="preserve">Union Plug x 3" Female NPT           </t>
  </si>
  <si>
    <t xml:space="preserve">Valve             </t>
  </si>
  <si>
    <t xml:space="preserve">Flange, ANSI 150#  8 bolt x  9.0" O.D.     </t>
  </si>
  <si>
    <t>Bolt and Gasket set,  8 x 3" long bolts</t>
  </si>
  <si>
    <t>Blue Aluminum Pipe (19ft 2 inch) each   153mm od</t>
  </si>
  <si>
    <t xml:space="preserve">90° Elbow                     </t>
  </si>
  <si>
    <t xml:space="preserve">45° Elbow                 </t>
  </si>
  <si>
    <t xml:space="preserve">End Cap        </t>
  </si>
  <si>
    <t>Rems Akku Press Cordless Lugging Tool</t>
  </si>
  <si>
    <t>LugTool Jaw Set ,  4" and 6" jaw set</t>
  </si>
  <si>
    <t>Saddle Drop            6"               1"</t>
  </si>
  <si>
    <t xml:space="preserve">Reduction Union 6" X 4"       </t>
  </si>
  <si>
    <t xml:space="preserve">Flange, ANSI 150#  8 bolt x  11.0" O.D.     </t>
  </si>
  <si>
    <t xml:space="preserve">Bolt and Gasket set,  8 x 3-1/4" long bolts    </t>
  </si>
  <si>
    <t xml:space="preserve">Valve      </t>
  </si>
  <si>
    <t>Tool kit: spanners,deburr, cutter, spray bottle</t>
  </si>
  <si>
    <t>Reduction Tee          3/4"                  1/4" NPT</t>
  </si>
  <si>
    <t>Reduction Tee          3/4"                  1/2" NPT</t>
  </si>
  <si>
    <t>F1014</t>
  </si>
  <si>
    <t>3/4" FASTPIPE SINGLE PORT OUTLET KIT  (M81010, F1018, 50136, 50120, M7510-SPACER, Yellow Inst Sheet)</t>
  </si>
  <si>
    <t>F1021</t>
  </si>
  <si>
    <t>3/4" TOOLSET FASTPIPE,  (2) F2020 SPANNER, DEBURR TOOL</t>
  </si>
  <si>
    <t>F1024 TOP KIT</t>
  </si>
  <si>
    <t>FASTPIPE 3/4 OUTLET KIT CONVERSION TO SHUTOFF  (F3400-F3411-F3450-F1018-K35050M)</t>
  </si>
  <si>
    <t>Wall Outlet w/shutoff, ¾” Inlet, (4) ½” fem npt outlets</t>
  </si>
  <si>
    <t>Outside or Thru Wall Outlet, (1) 1/2" fem npt outlet</t>
  </si>
  <si>
    <t>90° Elbow X 1/4" FEMALE NPT</t>
  </si>
  <si>
    <t>F1076-10</t>
  </si>
  <si>
    <t>3/4 FASTPIPE ORING/BITE RING 10 PACK</t>
  </si>
  <si>
    <t>90° Elbow X 1/2" FEMALE NPT</t>
  </si>
  <si>
    <t>Valve Kit (ball valve + (2) threaded adapters</t>
  </si>
  <si>
    <t>Threaded Female Adapter   1/2"  female NPT</t>
  </si>
  <si>
    <t>F1863-12</t>
  </si>
  <si>
    <t>3/4" ALUMINUM PIPE (7" 6") FASTPIPE 12 PACK</t>
  </si>
  <si>
    <t>F1863CAN</t>
  </si>
  <si>
    <t>3/4" BLUE ALUMINUM TUBING - USA - 7"6" SECTION</t>
  </si>
  <si>
    <t>F1863Green</t>
  </si>
  <si>
    <t>green 3/4" ALUMINUM PIPE (7" 6") FASTPIPE EACH, green,   non returnable</t>
  </si>
  <si>
    <t>F2000-12</t>
  </si>
  <si>
    <t>1" ALUMINUM TUBING 19 FT 8 INCHES LONG FASTPIPE  12 PACK</t>
  </si>
  <si>
    <t>Reduction Tee             1"                  1/4" NPT</t>
  </si>
  <si>
    <t>Reduction Tee             1"                  3/4" NPT</t>
  </si>
  <si>
    <t>Reduction Tee             1"                  1/2" NPT</t>
  </si>
  <si>
    <t>Saddle Drop            1"                  1/4" NPT</t>
  </si>
  <si>
    <t>Saddle Drop            1"                  1/2" NPT</t>
  </si>
  <si>
    <t>F2014</t>
  </si>
  <si>
    <t>1"  FASTPIPE SINGLE PORT OUTLET KIT   (M81010, F2018, 50136, 50120, M7510-SPACER, Yellow Inst Sheet)</t>
  </si>
  <si>
    <t>F2021</t>
  </si>
  <si>
    <t>1" TOOLSET FASTPIPE,  (2) F2020 SPANNER, DEBURR TOOL</t>
  </si>
  <si>
    <t>F2024 TOP KIT</t>
  </si>
  <si>
    <t>FASTPIPE OUTLET KIT CONVERSION TO SHUTOFF  (F3100-F3111-F3175-F2118-K35075M)</t>
  </si>
  <si>
    <t>Wall Outlet w/shutoff, 1” Inlet, (4) ½” fem npt outlets</t>
  </si>
  <si>
    <t>F2076-10</t>
  </si>
  <si>
    <t>1" FASTPIPE ORING/BITE RING 10 PACK</t>
  </si>
  <si>
    <t>90° Elbow X 3/4" FEMALE NPT</t>
  </si>
  <si>
    <t>Saddle Drop            1"                  3/4" NPT</t>
  </si>
  <si>
    <t xml:space="preserve">3/4" FASTPIPE MASTER KIT 90 FT, 3 OUTLETS </t>
  </si>
  <si>
    <t>F28070 fitting box only</t>
  </si>
  <si>
    <t>3/4" FASTPIPE MASTER KIT 90 FT,             fitting box only</t>
  </si>
  <si>
    <t>3/4" FASTPIPE COOLING KIT</t>
  </si>
  <si>
    <t>1" FASTPIPE MASTER KIT 90FT, 3 OUTLETS</t>
  </si>
  <si>
    <t>F28090 fitting box only</t>
  </si>
  <si>
    <t>1" FASTPIPE MASTER KIT 90FT,    fitting box only</t>
  </si>
  <si>
    <t>1" FASTPIPE COOLING KIT</t>
  </si>
  <si>
    <t xml:space="preserve">3/4" FASTPIPE MASTER KIT 235FT, 5 OUTLETS </t>
  </si>
  <si>
    <t>F28099 fitting box only</t>
  </si>
  <si>
    <t>3/4" FASTPIPE MASTER KIT 235FT, fitting box only</t>
  </si>
  <si>
    <t xml:space="preserve">1" FASTPIPE MASTER KIT 235FT, 5 OUTLETS </t>
  </si>
  <si>
    <t>F28235 fitting box only</t>
  </si>
  <si>
    <t>1" FASTPIPE MASTER KIT 235FT, fitting box only</t>
  </si>
  <si>
    <t>F2863-12</t>
  </si>
  <si>
    <t>1" ALUMINUM PIPE (7" 6") FASTPIPE 12 PACK</t>
  </si>
  <si>
    <t>F2863CAN</t>
  </si>
  <si>
    <t>1" BLUE ALUMINUM TUBING - USA - 7"6" SECTION</t>
  </si>
  <si>
    <t>F2863Green</t>
  </si>
  <si>
    <t>green 1" ALUMINUM PIPE (7" 6") FASTPIPE EACH, green,   non returnable</t>
  </si>
  <si>
    <t>Reduction Tee            1-1/2"            3/4" NPT</t>
  </si>
  <si>
    <t>Reduction Tee            1-1/2"            1/2" NPT</t>
  </si>
  <si>
    <t>Saddle Drop            1-1/2"            1/4" NPT</t>
  </si>
  <si>
    <t>Saddle Drop            1-1/2"            1/2" NPT</t>
  </si>
  <si>
    <t>F4076-10</t>
  </si>
  <si>
    <t>1-1/2 FASTPIPE ORING/BITE RING 10 PACK</t>
  </si>
  <si>
    <t>Saddle Drop            1-1/2"            3/4" NPT</t>
  </si>
  <si>
    <t>Threaded Female Adapter   3/4" female NPT</t>
  </si>
  <si>
    <t>F4241</t>
  </si>
  <si>
    <t>1-1/2" REDUCING UNION X 1/2" FEMALE NPT  (F4221-1/2")  FASTPIPE</t>
  </si>
  <si>
    <t>Blue Aluminum Pipe (7ft 6inch)  each    40mm od</t>
  </si>
  <si>
    <t>F4863Green</t>
  </si>
  <si>
    <t>green 1-1/2" ALUMINUM PIPE (7" 6") FASTPIPE EACH, green,   non returnable</t>
  </si>
  <si>
    <t>Reduction Tee               2"                3/4" NPT</t>
  </si>
  <si>
    <t>Reduction Tee               2"                1/2" NPT</t>
  </si>
  <si>
    <t>Saddle Drop               2"            1/4" NPT</t>
  </si>
  <si>
    <t>Saddle Drop               2"            1/2" NPT</t>
  </si>
  <si>
    <t>F5076-10</t>
  </si>
  <si>
    <t>2" FASTPIPE ORING/BITE RING 10 PACK</t>
  </si>
  <si>
    <t>Saddle Drop               2"            3/4" NPT</t>
  </si>
  <si>
    <t>Threaded Female Adapter   1/2" female NPT</t>
  </si>
  <si>
    <t>F5863</t>
  </si>
  <si>
    <t>2" ALUMINUM PIPE (7" 6") FASTPIPE EACH, BLUE,   non returnable</t>
  </si>
  <si>
    <t>F5863Green</t>
  </si>
  <si>
    <t>green 2" ALUMINUM PIPE (7" 6") FASTPIPE EACH, green,   non returnable</t>
  </si>
  <si>
    <t>FI7076-10</t>
  </si>
  <si>
    <t>3" FASTPIPE ORING/BITE RING 10 PACK</t>
  </si>
  <si>
    <t>FI7863</t>
  </si>
  <si>
    <t>3" ALUMINUM PIPE (7" 6") FASTPIPE EACH, BLUE,   non returnable</t>
  </si>
  <si>
    <t>MAXLINE</t>
  </si>
  <si>
    <t>M3810</t>
  </si>
  <si>
    <t>SINGLE PORT OUTLET(1/4 NPT OUT )</t>
  </si>
  <si>
    <t>M38220</t>
  </si>
  <si>
    <t>MANIFOLD BLOCK ONLY 3/8" PORTS, MAXLINE LONG</t>
  </si>
  <si>
    <t>1/2" MAXLINE TUBING 100FT ROLL</t>
  </si>
  <si>
    <t>M6026G</t>
  </si>
  <si>
    <t>100 FT .63 OD X .50 ID  TUBING GREEN      includes cutter and deburr tool</t>
  </si>
  <si>
    <t>1/2" MAXLINE TUBING 300FT ROLL</t>
  </si>
  <si>
    <t>M6027G</t>
  </si>
  <si>
    <t>300 FT .63 OD X .50 ID  TUBING GREEN      includes cutter and deburr tool</t>
  </si>
  <si>
    <t>3/4" MAXLINE TUBING 100FT ROLL,</t>
  </si>
  <si>
    <t>M6030G</t>
  </si>
  <si>
    <t>100 FT .98 OD X .80 ID  TUBING GREEN        includes cutter and deburr tool</t>
  </si>
  <si>
    <t xml:space="preserve">3/4" MAXLINE TUBING 300FT ROLL, </t>
  </si>
  <si>
    <t>M6031G</t>
  </si>
  <si>
    <t>300 FT .98 OD X .80 ID  TUBING GREEN      includes cutter and deburr tool</t>
  </si>
  <si>
    <t>M6032</t>
  </si>
  <si>
    <t>100 FT 1.26 OD X 1.02 ID  TUBING    includes cutter and deburr tool</t>
  </si>
  <si>
    <t>M6032G</t>
  </si>
  <si>
    <t>100 FT 1.26 OD X 1.02 ID  TUBING GREEN   includes cutter and deburr tool</t>
  </si>
  <si>
    <t>M6033</t>
  </si>
  <si>
    <t>300 FT 1.26 OD X 1.02 ID  TUBING    includes cutter and deburr tool</t>
  </si>
  <si>
    <t>M6033G</t>
  </si>
  <si>
    <t>300 FT 1.26 OD X 1.02 ID  TUBING GREEN   includes cutter and deburr tool</t>
  </si>
  <si>
    <t>M6520</t>
  </si>
  <si>
    <t>200 FT 2.50 OD X 2.00 ID  TUBING   purchase tools separate</t>
  </si>
  <si>
    <t>M7510</t>
  </si>
  <si>
    <t>SINGLE PORT OUTLET(1/2" NPT OUT)</t>
  </si>
  <si>
    <t>M7510-SPACER</t>
  </si>
  <si>
    <t>SPACER PLATE FOR M81010 BLOCK, 1/4" THICK</t>
  </si>
  <si>
    <t>M8001</t>
  </si>
  <si>
    <t>STRAIGHT 1/2" TUBING X 3/8" MALE NPT</t>
  </si>
  <si>
    <t>1/2" MAXLINE X 1/2" MALE NPT STRAIGHT FITTING</t>
  </si>
  <si>
    <t>3/4" MAXLINE X 3/4" MALE NPT FITTING</t>
  </si>
  <si>
    <t>M8004</t>
  </si>
  <si>
    <t>STRAIGHT 1" TUBING X 1" MALE NPT</t>
  </si>
  <si>
    <t>3/4" MAXLINE X 1/2" MALE NPT FITTING</t>
  </si>
  <si>
    <t>M8006</t>
  </si>
  <si>
    <t>1/2" TUBING X 1/2" FEMALE NPT</t>
  </si>
  <si>
    <t>M8007</t>
  </si>
  <si>
    <t>3/4" TUBING X 3/4" FEMALE NPT</t>
  </si>
  <si>
    <t>M8009</t>
  </si>
  <si>
    <t>1/2" MAXLINE X 1/2" FEMALE NPT SINGLE PORT ELBOW</t>
  </si>
  <si>
    <t>1/2"  EQUAL TEE MAXLINE</t>
  </si>
  <si>
    <t>3/4" EQUAL TEE MAXLINE</t>
  </si>
  <si>
    <t>M8012</t>
  </si>
  <si>
    <t>EQUAL TEE</t>
  </si>
  <si>
    <t>M8014</t>
  </si>
  <si>
    <t>REDUCING TEE DROP LEG  (C ) 1/2" TUBING</t>
  </si>
  <si>
    <t>M8015</t>
  </si>
  <si>
    <t>STRAIGHT 1" TUBING X 3/4" MALE NPT</t>
  </si>
  <si>
    <t>M8016</t>
  </si>
  <si>
    <t>M8018</t>
  </si>
  <si>
    <t>REDUCING TEE DROP LEG  (C ) 3/4" TUBING</t>
  </si>
  <si>
    <t>1/2" REDUCING TEE X 1/2" FEMALE NPT MAXLINE</t>
  </si>
  <si>
    <t>M8020</t>
  </si>
  <si>
    <t>REDUCING UNION 1" TUBING X 1/2" TUBING</t>
  </si>
  <si>
    <t>M8021</t>
  </si>
  <si>
    <t>UNION 1/2" TUBING X 1/2" TUBING</t>
  </si>
  <si>
    <t>M8022</t>
  </si>
  <si>
    <t>UNION 3/4" TUBING X 3/4" TUBING</t>
  </si>
  <si>
    <t>M8023</t>
  </si>
  <si>
    <t>UNION 1" TUBING X 1" TUBING</t>
  </si>
  <si>
    <t>M8024</t>
  </si>
  <si>
    <t>REDUCING UNION 3/4" TUBING X 1/2" TUBING</t>
  </si>
  <si>
    <t>M8025</t>
  </si>
  <si>
    <t>REDUCING UNION 1" TUBING X 3/4" TUBING</t>
  </si>
  <si>
    <t>M8026</t>
  </si>
  <si>
    <t>END CAP</t>
  </si>
  <si>
    <t>M8027</t>
  </si>
  <si>
    <t>M8028</t>
  </si>
  <si>
    <t>M8030</t>
  </si>
  <si>
    <t>STRAIGHT 1/2" TUBING X 1/2" MALE NPT STAINLESS STEEL</t>
  </si>
  <si>
    <t>M8031</t>
  </si>
  <si>
    <t>STRAIGHT 3/4" TUBING X 3/4" MALE NPT STAINLESS STEEL</t>
  </si>
  <si>
    <t>M8032</t>
  </si>
  <si>
    <t>STRAIGHT 1" TUBING X 1" MALE NPT STAINLESS STEEL</t>
  </si>
  <si>
    <t>M8033</t>
  </si>
  <si>
    <t xml:space="preserve">EQUAL TEE STAINLESS STEEL  </t>
  </si>
  <si>
    <t>M8034</t>
  </si>
  <si>
    <t>M8035</t>
  </si>
  <si>
    <t>M8038</t>
  </si>
  <si>
    <t>INLINE HAND VALVE</t>
  </si>
  <si>
    <t>M8038TEE</t>
  </si>
  <si>
    <t>1/2" INLINE HAND VALVE MAXLINE     blue tee handle design</t>
  </si>
  <si>
    <t>M8039</t>
  </si>
  <si>
    <t>M8040</t>
  </si>
  <si>
    <t>M8041</t>
  </si>
  <si>
    <t>CROSS</t>
  </si>
  <si>
    <t>M8042</t>
  </si>
  <si>
    <t>M8043</t>
  </si>
  <si>
    <t>M8047</t>
  </si>
  <si>
    <t>SPLIT RING</t>
  </si>
  <si>
    <t>M8048</t>
  </si>
  <si>
    <t>M8049</t>
  </si>
  <si>
    <t>M8051</t>
  </si>
  <si>
    <t>1"  - 3/4" - 1/2" PIPE CUTTER</t>
  </si>
  <si>
    <t>M8054</t>
  </si>
  <si>
    <t>ORING</t>
  </si>
  <si>
    <t>M8055</t>
  </si>
  <si>
    <t>M8056</t>
  </si>
  <si>
    <t>M8057</t>
  </si>
  <si>
    <t>1/2 HEX NUT,  MAXLINE FITTING</t>
  </si>
  <si>
    <t>M8058</t>
  </si>
  <si>
    <t>3/4 HEX NUT,  MAXLINE FITTING</t>
  </si>
  <si>
    <t>M8059</t>
  </si>
  <si>
    <t>1" HEX NUT,  MAXLINE FITTING</t>
  </si>
  <si>
    <t>1/2" PIPE CLIP MAXLINE 10/PACK</t>
  </si>
  <si>
    <t>3/4" PIPE CLIP MAXLINE 10/PACK</t>
  </si>
  <si>
    <t>M8066</t>
  </si>
  <si>
    <t>PIPE CLIP   SPACING EVERY 4-5 FT   BAG OF 10 PCS</t>
  </si>
  <si>
    <t>M8067</t>
  </si>
  <si>
    <t>90 DEGREE ELBOW</t>
  </si>
  <si>
    <t>M8068</t>
  </si>
  <si>
    <t>3/4" REDUCING TEE, 1/2" FEMALE NPT DROP LEG  MAXLINE</t>
  </si>
  <si>
    <t>M8080</t>
  </si>
  <si>
    <t>M8085</t>
  </si>
  <si>
    <t>ELBOW 1/2" TUBING X 1/2" MALE NPT</t>
  </si>
  <si>
    <t>M8086</t>
  </si>
  <si>
    <t>ELBOW 3/4" TUBING X 1/2" MALE NPT</t>
  </si>
  <si>
    <t>M8088</t>
  </si>
  <si>
    <t>ELBOW 3/4" TUBING X 3/4" MALE NPT</t>
  </si>
  <si>
    <t>M8089</t>
  </si>
  <si>
    <t>REDUCING TEE DROP LEG 3/4" FEMALE NPT</t>
  </si>
  <si>
    <t>M8090</t>
  </si>
  <si>
    <t>ELBOW 1" TUBING X 1" MALE NPT</t>
  </si>
  <si>
    <t>M8091</t>
  </si>
  <si>
    <t>3/4" - 1/2"  PIPE CUTTER</t>
  </si>
  <si>
    <t>M8095</t>
  </si>
  <si>
    <t>1"  - 3/4" - 1/2"  BEVELING TOOL</t>
  </si>
  <si>
    <t>M8096</t>
  </si>
  <si>
    <t>MAXLINE TUBING BENDER TOOL</t>
  </si>
  <si>
    <t>M8097</t>
  </si>
  <si>
    <t>MAXLINE STRAIGHTENING TOOL, 7 WHEEL 1/2, 3/4, &amp; 1"</t>
  </si>
  <si>
    <t>M8098</t>
  </si>
  <si>
    <t>PIPE WRAP TAPE 2" X 100 FT  10 MIL, non returnable</t>
  </si>
  <si>
    <t>M81010</t>
  </si>
  <si>
    <t>SINGLE PORT OUTLET, 1/2" npt outlet BLOCK ONLY</t>
  </si>
  <si>
    <t>M8525</t>
  </si>
  <si>
    <t>UNION 2" TUBING X 2" TUBING   crimp  on</t>
  </si>
  <si>
    <t>M8530</t>
  </si>
  <si>
    <t>EQUAL TEE  crimp on</t>
  </si>
  <si>
    <t>M8531</t>
  </si>
  <si>
    <t>REDUCING TEE DROP LEG 1" FEMALE NPT  crimp on</t>
  </si>
  <si>
    <t>M8535</t>
  </si>
  <si>
    <t>90 DEGREE ELBOW crimp on</t>
  </si>
  <si>
    <t>M8541</t>
  </si>
  <si>
    <t>STRAIGHT 2" TUBING X 1" MALE NPT  crimp on</t>
  </si>
  <si>
    <t>M8542</t>
  </si>
  <si>
    <t>STRAIGHT 2" TUBING X 2" MALE NPT crimp on</t>
  </si>
  <si>
    <t>M8549</t>
  </si>
  <si>
    <t>CRIMP SLEEVE</t>
  </si>
  <si>
    <t>M8551</t>
  </si>
  <si>
    <t>2" PIPE CUTTER</t>
  </si>
  <si>
    <t>M8559</t>
  </si>
  <si>
    <t>M8590</t>
  </si>
  <si>
    <t>2"  HYDAULIC CRIMP TOOL</t>
  </si>
  <si>
    <t>M8591</t>
  </si>
  <si>
    <t>2" MAXLINE CRIMP TOOL*** HEAD ONLY***, WITH ALUM PLUG</t>
  </si>
  <si>
    <t>M8595</t>
  </si>
  <si>
    <t>2"  BEVELING TOOL</t>
  </si>
  <si>
    <t>1/2" MAXLINE MASTER KIT 100 FT,  3 OUTLETS</t>
  </si>
  <si>
    <t>M3810V</t>
  </si>
  <si>
    <t>SINGLE PORT OUTLET(1/4 NPT OUT )  WITH SHUTOFF</t>
  </si>
  <si>
    <t>M3810W</t>
  </si>
  <si>
    <t>SINGLE PORT OUTLET THRU WALL KIT (1/4 NPT OUT )</t>
  </si>
  <si>
    <t>M3820</t>
  </si>
  <si>
    <t>1/2" MAXLINE MANIFOLD KIT: ..M38220 ALUM BLOCK, 3/8" BRASS PLUG, (3) M8001 3/8" NPT STR FITTING,  (1) M8002 1/2" ST FITTING</t>
  </si>
  <si>
    <t>M6026-25</t>
  </si>
  <si>
    <t>MAXLINE 1/2 TUBING X 25 FT  with instruction sheet, non returnable</t>
  </si>
  <si>
    <t>M6026-50</t>
  </si>
  <si>
    <t>MAXLINE 1/2 TUBING X 50 FT  with instruction sheet, non returnable</t>
  </si>
  <si>
    <t>M6030-25</t>
  </si>
  <si>
    <t>MAXLINE 3/4 TUBING X 25 FT  with instruction sheet, non returnable</t>
  </si>
  <si>
    <t>M6030-50</t>
  </si>
  <si>
    <t>MAXLINE 3/4 TUBING X 50 FT with instruction sheet, non returnable</t>
  </si>
  <si>
    <t>M6032-25</t>
  </si>
  <si>
    <t>MAXLINE 1" TUBING X 25 FT  with instruction sheet, non returnable</t>
  </si>
  <si>
    <t>M6032-50</t>
  </si>
  <si>
    <t>MAXLINE 1" TUBING X 50 FT with instruction sheet, non returnable</t>
  </si>
  <si>
    <t>M6520-100</t>
  </si>
  <si>
    <t>100 FT 2.50 OD X 2.00 ID  TUBING   purchase tools separate</t>
  </si>
  <si>
    <t>M6580</t>
  </si>
  <si>
    <t>1" MAXLINE MASTER KIT  300 FT..(3) M8066  (30 CLIPS)..(2) M8012 TEE..(1) M8004 1" NPT FITTING..(3) M8203V  OUTLET WITH SHUTOFF..M8095 DEBUR TOOL..M8051 1" CUTTER</t>
  </si>
  <si>
    <t>3/4" MAXLINE MASTER KIT COMPLETE 100FT</t>
  </si>
  <si>
    <t>M7500/M7580 fitting box only</t>
  </si>
  <si>
    <t>FITTING BOX ONLY FOR M7500/M7580..- (3) M81010 Aluminum Blocks..- (3) M8005 ¾” Tubing x 1/2” NPT fittings..- (3) 50136 ½” npt Plugs..- (3) 50120 3/8” npt Drain Valves..- (1) M8003 ¾” Tubing x ¾” NPT Fitting..- (2) M8011 Tee Fittings..- (20) Tubing Clip...</t>
  </si>
  <si>
    <t>M7510-2</t>
  </si>
  <si>
    <t>3/4" MAXLINE OUTLET KIT IN CLAMSHELL, 1/2" NPT OUTLET PORT           with TWO holes on the face,  1/2 npt and 1/4 npt</t>
  </si>
  <si>
    <t>M7510-2V</t>
  </si>
  <si>
    <t>3/4" MAXLINE OUTLET KIT IN CLAMSHELL    with TWO holes on the face,  1/2 npt and 1/4 npt, with shutoff valve K35050M</t>
  </si>
  <si>
    <t>M7510V</t>
  </si>
  <si>
    <t>SINGLE PORT OUTLET(1/2" NPT OUT)  WITH SHUTOFF</t>
  </si>
  <si>
    <t>M7510W</t>
  </si>
  <si>
    <t>SINGLE PORT OUTLET THRU WALL KIT (1/2 NPT OUT )</t>
  </si>
  <si>
    <t>3/4" MAXLINE MASTER KIT 300 FT</t>
  </si>
  <si>
    <t>M8054-10</t>
  </si>
  <si>
    <t>1/2 MAXLINE ORING 10 PACK</t>
  </si>
  <si>
    <t>M8055-10</t>
  </si>
  <si>
    <t>3/4 MAXLINE ORING 10 PACK</t>
  </si>
  <si>
    <t>M8056-10</t>
  </si>
  <si>
    <t>1" MAXLINE ORING 10 PACK</t>
  </si>
  <si>
    <t>M8101</t>
  </si>
  <si>
    <t>M81010-THRU</t>
  </si>
  <si>
    <t>M81010 MAXLINE BLOCK WITH 1/2 FEMALE NPT BOTH ENDS</t>
  </si>
  <si>
    <t>M8101V</t>
  </si>
  <si>
    <t>M8200</t>
  </si>
  <si>
    <t>DUAL PORT OUTLET, (2) 1/2" NPT OUTLET PORTS</t>
  </si>
  <si>
    <t>1/2" MAXLINE MULTI PORT OUTLET  WITH SHUTOFF</t>
  </si>
  <si>
    <t>M8201</t>
  </si>
  <si>
    <t xml:space="preserve">3/4" MAXLINE MULTI PORT OUTLET WITH SHUTOFF, </t>
  </si>
  <si>
    <t>M8203</t>
  </si>
  <si>
    <t>M8203V</t>
  </si>
  <si>
    <t>DUAL PORT OUTLET WITH SHUTOFF</t>
  </si>
  <si>
    <t>M8591-RENTAL</t>
  </si>
  <si>
    <t>2" MAXLINE CRIMP TOOL **HEAD ONLY**  RENTAL..INCLUDE DEBURR TOOL AND ALUM PLUG....RENTAL FEE $99.99..DEPOSIT OF $100.00 REQUIRED..REFUNDED WHEN RETURNED IN GOOD CONDITION</t>
  </si>
  <si>
    <t>(1) Bottle Pipe Sealant, (1) roll of  Tape</t>
  </si>
  <si>
    <t>Purchases made for these goods subject to Terms &amp; Conditions of Sale/Limited Warranty found @ rapidairproducts.com          Applicable sales tax added at time of purchase.</t>
  </si>
  <si>
    <t>REDUCING ELBOW</t>
  </si>
  <si>
    <t>ELBOWS</t>
  </si>
  <si>
    <t>CROSS FITTING</t>
  </si>
  <si>
    <r>
      <t xml:space="preserve">                                                                                        </t>
    </r>
    <r>
      <rPr>
        <b/>
        <sz val="10"/>
        <rFont val="Calibri"/>
        <family val="2"/>
        <scheme val="minor"/>
      </rPr>
      <t xml:space="preserve"> SADDLE DROP                                       MAIN PIPE      DROP PIPE</t>
    </r>
  </si>
  <si>
    <r>
      <t xml:space="preserve">                                                                                        </t>
    </r>
    <r>
      <rPr>
        <b/>
        <sz val="10"/>
        <rFont val="Calibri"/>
        <family val="2"/>
        <scheme val="minor"/>
      </rPr>
      <t xml:space="preserve"> SADDLE DROP                                       MAIN PIPE      DROP FEMALE NPT</t>
    </r>
  </si>
  <si>
    <t xml:space="preserve">                                                                                                                                 MASTER KITS</t>
  </si>
  <si>
    <t xml:space="preserve">                                                                                                                                FILTER-REGULATORS</t>
  </si>
  <si>
    <t xml:space="preserve">                                                                                                                                HOSES-STAINLESS BRAIDED-FLANGE</t>
  </si>
  <si>
    <t xml:space="preserve">                                                                                                                                HOSES-STAINLESS BRAIDED-NPT</t>
  </si>
  <si>
    <t xml:space="preserve">                                                                                                                                HOSES- RUBBER-PUSH ON </t>
  </si>
  <si>
    <t xml:space="preserve">                                                                                                                                HOSES-RUBBER-CRIMPED</t>
  </si>
  <si>
    <t xml:space="preserve">                                                                                                                                MAXLINE FLEXIBLE SYSTEM</t>
  </si>
  <si>
    <t xml:space="preserve">                                                                                                                                SPARE PARTS</t>
  </si>
  <si>
    <t xml:space="preserve">                                                                                                                                INSTALLATION TOOLS</t>
  </si>
  <si>
    <t xml:space="preserve">                                                                                                                                QUICK COUPLERS-Industrial Style Profile </t>
  </si>
  <si>
    <t xml:space="preserve">                                                                                                                                THRU WALL OUTLETS </t>
  </si>
  <si>
    <t xml:space="preserve">                                                                                                                                WALL OUTLETS (ON WALL)</t>
  </si>
  <si>
    <t xml:space="preserve">                                                                                                                                FLANGE CONNECTIONS</t>
  </si>
  <si>
    <t xml:space="preserve">                                                                                                                                EXPANSION JOINTS</t>
  </si>
  <si>
    <t xml:space="preserve">                                                                                                                                END CAP</t>
  </si>
  <si>
    <r>
      <t xml:space="preserve">        </t>
    </r>
    <r>
      <rPr>
        <b/>
        <sz val="10"/>
        <rFont val="Calibri"/>
        <family val="2"/>
        <scheme val="minor"/>
      </rPr>
      <t xml:space="preserve">                                                                                                                        FEMALE THREADED ADAPTERS</t>
    </r>
  </si>
  <si>
    <t xml:space="preserve">                                                                                                                                 MALE THREADED ADAPTERS</t>
  </si>
  <si>
    <r>
      <t xml:space="preserve">              </t>
    </r>
    <r>
      <rPr>
        <b/>
        <sz val="10"/>
        <rFont val="Calibri"/>
        <family val="2"/>
        <scheme val="minor"/>
      </rPr>
      <t xml:space="preserve">                                                                             REDUCING TEE                                        MAIN PIPE      DROP FEMALE NPT</t>
    </r>
  </si>
  <si>
    <t xml:space="preserve">                                                                                                            REDUCING TEE                                         MAIN PIPE      DROP PIPE</t>
  </si>
  <si>
    <t>PART NUMBER</t>
  </si>
  <si>
    <t>PIPE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</si>
</sst>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###\ ####\ ##"/>
    <numFmt numFmtId="165" formatCode="&quot;$&quot;#,##0.00"/>
    <numFmt numFmtId="166" formatCode="0.000"/>
    <numFmt numFmtId="167" formatCode="[$-409]mmmm\ d\,\ yyyy;@"/>
  </numFmts>
  <fonts count="16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Calibri"/>
      <family val="2"/>
      <scheme val="minor"/>
    </font>
    <font>
      <b/>
      <sz val="11"/>
      <color rgb="FF323232"/>
      <name val="Calibri"/>
      <family val="2"/>
      <scheme val="minor"/>
    </font>
    <font>
      <sz val="8"/>
      <color rgb="FF323232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" fillId="0" borderId="0"/>
  </cellStyleXfs>
  <cellXfs count="298">
    <xf numFmtId="0" fontId="0" fillId="0" borderId="0" xfId="0"/>
    <xf numFmtId="0" fontId="5" fillId="0" borderId="0" xfId="0" applyFont="1"/>
    <xf numFmtId="0" fontId="6" fillId="0" borderId="0" xfId="0" applyFont="1" applyAlignment="1">
      <alignment horizontal="center"/>
    </xf>
    <xf numFmtId="49" fontId="6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65" fontId="5" fillId="0" borderId="0" xfId="0" applyNumberFormat="1" applyFont="1"/>
    <xf numFmtId="2" fontId="5" fillId="0" borderId="0" xfId="0" applyNumberFormat="1" applyFont="1" applyAlignment="1">
      <alignment horizontal="center"/>
    </xf>
    <xf numFmtId="0" fontId="7" fillId="0" borderId="12" xfId="0" applyFont="1" applyBorder="1" applyAlignment="1">
      <alignment horizontal="center"/>
    </xf>
    <xf numFmtId="49" fontId="7" fillId="0" borderId="31" xfId="0" applyNumberFormat="1" applyFont="1" applyBorder="1"/>
    <xf numFmtId="0" fontId="7" fillId="0" borderId="16" xfId="0" applyFont="1" applyBorder="1" applyAlignment="1">
      <alignment horizontal="center"/>
    </xf>
    <xf numFmtId="49" fontId="7" fillId="0" borderId="0" xfId="0" applyNumberFormat="1" applyFont="1"/>
    <xf numFmtId="49" fontId="7" fillId="0" borderId="16" xfId="0" applyNumberFormat="1" applyFont="1" applyBorder="1" applyAlignment="1">
      <alignment horizontal="center"/>
    </xf>
    <xf numFmtId="49" fontId="7" fillId="0" borderId="19" xfId="0" applyNumberFormat="1" applyFont="1" applyBorder="1" applyAlignment="1">
      <alignment horizontal="center"/>
    </xf>
    <xf numFmtId="49" fontId="7" fillId="0" borderId="6" xfId="0" applyNumberFormat="1" applyFont="1" applyBorder="1"/>
    <xf numFmtId="49" fontId="7" fillId="0" borderId="0" xfId="0" applyNumberFormat="1" applyFont="1" applyAlignment="1">
      <alignment horizontal="center"/>
    </xf>
    <xf numFmtId="0" fontId="7" fillId="0" borderId="19" xfId="0" applyFont="1" applyBorder="1" applyAlignment="1">
      <alignment horizontal="center"/>
    </xf>
    <xf numFmtId="49" fontId="7" fillId="0" borderId="12" xfId="0" applyNumberFormat="1" applyFont="1" applyBorder="1" applyAlignment="1">
      <alignment horizontal="center"/>
    </xf>
    <xf numFmtId="49" fontId="6" fillId="0" borderId="16" xfId="0" applyNumberFormat="1" applyFont="1" applyBorder="1" applyAlignment="1">
      <alignment horizontal="center"/>
    </xf>
    <xf numFmtId="49" fontId="7" fillId="0" borderId="8" xfId="0" applyNumberFormat="1" applyFont="1" applyBorder="1" applyAlignment="1">
      <alignment horizontal="center"/>
    </xf>
    <xf numFmtId="49" fontId="7" fillId="0" borderId="30" xfId="0" applyNumberFormat="1" applyFont="1" applyBorder="1"/>
    <xf numFmtId="14" fontId="5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165" fontId="9" fillId="5" borderId="1" xfId="3" applyNumberFormat="1" applyFont="1" applyFill="1" applyBorder="1"/>
    <xf numFmtId="165" fontId="0" fillId="0" borderId="0" xfId="0" applyNumberFormat="1"/>
    <xf numFmtId="165" fontId="9" fillId="5" borderId="1" xfId="3" applyNumberFormat="1" applyFont="1" applyFill="1" applyBorder="1"/>
    <xf numFmtId="165" fontId="5" fillId="0" borderId="0" xfId="0" applyNumberFormat="1" applyFont="1" applyAlignment="1">
      <alignment vertical="top"/>
    </xf>
    <xf numFmtId="165" fontId="9" fillId="0" borderId="0" xfId="0" applyNumberFormat="1" applyFont="1"/>
    <xf numFmtId="0" fontId="5" fillId="2" borderId="32" xfId="0" applyFont="1" applyFill="1" applyBorder="1" applyAlignment="1">
      <alignment horizontal="left"/>
    </xf>
    <xf numFmtId="166" fontId="5" fillId="2" borderId="0" xfId="0" applyNumberFormat="1" applyFont="1" applyFill="1" applyAlignment="1">
      <alignment horizontal="center"/>
    </xf>
    <xf numFmtId="166" fontId="5" fillId="0" borderId="0" xfId="0" applyNumberFormat="1" applyFont="1" applyAlignment="1">
      <alignment horizontal="center"/>
    </xf>
    <xf numFmtId="0" fontId="5" fillId="2" borderId="0" xfId="0" applyFont="1" applyFill="1"/>
    <xf numFmtId="0" fontId="5" fillId="0" borderId="38" xfId="0" applyFont="1" applyBorder="1"/>
    <xf numFmtId="164" fontId="5" fillId="2" borderId="27" xfId="0" applyNumberFormat="1" applyFont="1" applyFill="1" applyBorder="1" applyAlignment="1">
      <alignment horizontal="left" vertical="center"/>
    </xf>
    <xf numFmtId="165" fontId="5" fillId="0" borderId="14" xfId="0" applyNumberFormat="1" applyFont="1" applyBorder="1" applyAlignment="1">
      <alignment horizontal="center" vertical="center"/>
    </xf>
    <xf numFmtId="165" fontId="5" fillId="0" borderId="48" xfId="0" applyNumberFormat="1" applyFont="1" applyBorder="1" applyAlignment="1">
      <alignment vertical="top"/>
    </xf>
    <xf numFmtId="3" fontId="9" fillId="4" borderId="35" xfId="0" applyNumberFormat="1" applyFont="1" applyFill="1" applyBorder="1" applyAlignment="1" applyProtection="1">
      <alignment horizontal="center" vertical="center"/>
      <protection locked="0"/>
    </xf>
    <xf numFmtId="165" fontId="5" fillId="0" borderId="13" xfId="0" applyNumberFormat="1" applyFont="1" applyBorder="1" applyAlignment="1">
      <alignment horizontal="center" vertical="center"/>
    </xf>
    <xf numFmtId="0" fontId="5" fillId="0" borderId="14" xfId="0" applyFont="1" applyBorder="1" applyAlignment="1">
      <alignment horizontal="center"/>
    </xf>
    <xf numFmtId="0" fontId="5" fillId="0" borderId="23" xfId="0" applyFont="1" applyBorder="1" applyAlignment="1">
      <alignment vertical="center"/>
    </xf>
    <xf numFmtId="166" fontId="5" fillId="2" borderId="2" xfId="0" applyNumberFormat="1" applyFont="1" applyFill="1" applyBorder="1" applyAlignment="1">
      <alignment horizontal="center"/>
    </xf>
    <xf numFmtId="166" fontId="5" fillId="0" borderId="1" xfId="0" applyNumberFormat="1" applyFont="1" applyBorder="1" applyAlignment="1">
      <alignment horizontal="center"/>
    </xf>
    <xf numFmtId="0" fontId="5" fillId="0" borderId="39" xfId="0" applyFont="1" applyBorder="1"/>
    <xf numFmtId="164" fontId="5" fillId="2" borderId="28" xfId="0" applyNumberFormat="1" applyFont="1" applyFill="1" applyBorder="1" applyAlignment="1">
      <alignment horizontal="left" vertical="center"/>
    </xf>
    <xf numFmtId="165" fontId="5" fillId="0" borderId="1" xfId="0" applyNumberFormat="1" applyFont="1" applyBorder="1" applyAlignment="1">
      <alignment horizontal="center" vertical="center"/>
    </xf>
    <xf numFmtId="165" fontId="5" fillId="0" borderId="49" xfId="0" applyNumberFormat="1" applyFont="1" applyBorder="1" applyAlignment="1">
      <alignment vertical="top"/>
    </xf>
    <xf numFmtId="3" fontId="9" fillId="4" borderId="36" xfId="0" applyNumberFormat="1" applyFont="1" applyFill="1" applyBorder="1" applyAlignment="1" applyProtection="1">
      <alignment horizontal="center" vertical="center"/>
      <protection locked="0"/>
    </xf>
    <xf numFmtId="165" fontId="5" fillId="0" borderId="2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24" xfId="0" applyFont="1" applyBorder="1" applyAlignment="1">
      <alignment vertical="center"/>
    </xf>
    <xf numFmtId="165" fontId="5" fillId="2" borderId="1" xfId="0" applyNumberFormat="1" applyFont="1" applyFill="1" applyBorder="1" applyAlignment="1">
      <alignment horizontal="center" vertical="center"/>
    </xf>
    <xf numFmtId="165" fontId="5" fillId="2" borderId="49" xfId="0" applyNumberFormat="1" applyFont="1" applyFill="1" applyBorder="1" applyAlignment="1">
      <alignment vertical="top"/>
    </xf>
    <xf numFmtId="0" fontId="5" fillId="2" borderId="28" xfId="0" applyFont="1" applyFill="1" applyBorder="1"/>
    <xf numFmtId="0" fontId="5" fillId="0" borderId="40" xfId="0" applyFont="1" applyBorder="1"/>
    <xf numFmtId="0" fontId="5" fillId="0" borderId="12" xfId="0" applyFont="1" applyBorder="1"/>
    <xf numFmtId="0" fontId="5" fillId="0" borderId="16" xfId="0" applyFont="1" applyBorder="1"/>
    <xf numFmtId="0" fontId="5" fillId="2" borderId="27" xfId="0" applyFont="1" applyFill="1" applyBorder="1"/>
    <xf numFmtId="0" fontId="5" fillId="0" borderId="23" xfId="0" applyFont="1" applyBorder="1"/>
    <xf numFmtId="0" fontId="5" fillId="0" borderId="16" xfId="0" applyFont="1" applyBorder="1" applyAlignment="1">
      <alignment horizontal="center"/>
    </xf>
    <xf numFmtId="0" fontId="5" fillId="0" borderId="24" xfId="0" applyFont="1" applyBorder="1"/>
    <xf numFmtId="166" fontId="9" fillId="2" borderId="2" xfId="0" applyNumberFormat="1" applyFont="1" applyFill="1" applyBorder="1" applyAlignment="1">
      <alignment horizontal="center"/>
    </xf>
    <xf numFmtId="0" fontId="5" fillId="0" borderId="16" xfId="0" applyFont="1" applyBorder="1" applyAlignment="1">
      <alignment horizontal="right"/>
    </xf>
    <xf numFmtId="0" fontId="5" fillId="0" borderId="19" xfId="0" applyFont="1" applyBorder="1" applyAlignment="1">
      <alignment horizontal="center"/>
    </xf>
    <xf numFmtId="0" fontId="5" fillId="2" borderId="29" xfId="0" applyFont="1" applyFill="1" applyBorder="1"/>
    <xf numFmtId="165" fontId="5" fillId="0" borderId="21" xfId="0" applyNumberFormat="1" applyFont="1" applyBorder="1" applyAlignment="1">
      <alignment horizontal="center" vertical="center"/>
    </xf>
    <xf numFmtId="165" fontId="5" fillId="0" borderId="50" xfId="0" applyNumberFormat="1" applyFont="1" applyBorder="1" applyAlignment="1">
      <alignment vertical="top"/>
    </xf>
    <xf numFmtId="3" fontId="9" fillId="4" borderId="37" xfId="0" applyNumberFormat="1" applyFont="1" applyFill="1" applyBorder="1" applyAlignment="1" applyProtection="1">
      <alignment horizontal="center" vertical="center"/>
      <protection locked="0"/>
    </xf>
    <xf numFmtId="165" fontId="5" fillId="0" borderId="20" xfId="0" applyNumberFormat="1" applyFont="1" applyBorder="1" applyAlignment="1">
      <alignment horizontal="center" vertical="center"/>
    </xf>
    <xf numFmtId="0" fontId="5" fillId="0" borderId="21" xfId="0" applyFont="1" applyBorder="1" applyAlignment="1">
      <alignment horizontal="center"/>
    </xf>
    <xf numFmtId="0" fontId="5" fillId="0" borderId="25" xfId="0" applyFont="1" applyBorder="1"/>
    <xf numFmtId="0" fontId="5" fillId="2" borderId="33" xfId="0" applyFont="1" applyFill="1" applyBorder="1"/>
    <xf numFmtId="165" fontId="5" fillId="0" borderId="7" xfId="0" applyNumberFormat="1" applyFont="1" applyBorder="1" applyAlignment="1">
      <alignment horizontal="center" vertical="center"/>
    </xf>
    <xf numFmtId="165" fontId="5" fillId="0" borderId="51" xfId="0" applyNumberFormat="1" applyFont="1" applyBorder="1" applyAlignment="1">
      <alignment vertical="top"/>
    </xf>
    <xf numFmtId="3" fontId="9" fillId="4" borderId="41" xfId="0" applyNumberFormat="1" applyFont="1" applyFill="1" applyBorder="1" applyAlignment="1" applyProtection="1">
      <alignment horizontal="center" vertical="center"/>
      <protection locked="0"/>
    </xf>
    <xf numFmtId="165" fontId="5" fillId="0" borderId="5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/>
    </xf>
    <xf numFmtId="0" fontId="5" fillId="0" borderId="34" xfId="0" applyFont="1" applyBorder="1"/>
    <xf numFmtId="0" fontId="13" fillId="0" borderId="23" xfId="0" applyFont="1" applyBorder="1"/>
    <xf numFmtId="165" fontId="5" fillId="0" borderId="14" xfId="0" applyNumberFormat="1" applyFont="1" applyBorder="1"/>
    <xf numFmtId="165" fontId="9" fillId="4" borderId="35" xfId="0" applyNumberFormat="1" applyFont="1" applyFill="1" applyBorder="1" applyProtection="1">
      <protection locked="0"/>
    </xf>
    <xf numFmtId="165" fontId="5" fillId="0" borderId="11" xfId="0" applyNumberFormat="1" applyFont="1" applyBorder="1" applyAlignment="1">
      <alignment horizontal="center" vertical="center"/>
    </xf>
    <xf numFmtId="0" fontId="5" fillId="0" borderId="19" xfId="0" applyFont="1" applyBorder="1"/>
    <xf numFmtId="165" fontId="5" fillId="0" borderId="53" xfId="0" applyNumberFormat="1" applyFont="1" applyBorder="1" applyAlignment="1">
      <alignment horizontal="center" vertical="center"/>
    </xf>
    <xf numFmtId="165" fontId="9" fillId="4" borderId="37" xfId="0" applyNumberFormat="1" applyFont="1" applyFill="1" applyBorder="1" applyProtection="1">
      <protection locked="0"/>
    </xf>
    <xf numFmtId="0" fontId="5" fillId="0" borderId="23" xfId="2" applyFont="1" applyBorder="1" applyAlignment="1">
      <alignment vertical="center"/>
    </xf>
    <xf numFmtId="166" fontId="5" fillId="2" borderId="4" xfId="0" applyNumberFormat="1" applyFont="1" applyFill="1" applyBorder="1" applyAlignment="1">
      <alignment horizontal="center"/>
    </xf>
    <xf numFmtId="165" fontId="5" fillId="0" borderId="4" xfId="0" applyNumberFormat="1" applyFont="1" applyBorder="1" applyAlignment="1">
      <alignment horizontal="center" vertical="center"/>
    </xf>
    <xf numFmtId="0" fontId="5" fillId="0" borderId="17" xfId="2" applyFont="1" applyBorder="1" applyAlignment="1">
      <alignment vertical="center"/>
    </xf>
    <xf numFmtId="165" fontId="5" fillId="0" borderId="42" xfId="0" applyNumberFormat="1" applyFont="1" applyBorder="1" applyAlignment="1">
      <alignment horizontal="center" vertical="center"/>
    </xf>
    <xf numFmtId="0" fontId="5" fillId="0" borderId="22" xfId="2" applyFont="1" applyBorder="1" applyAlignment="1">
      <alignment vertical="center"/>
    </xf>
    <xf numFmtId="0" fontId="5" fillId="0" borderId="15" xfId="2" applyFont="1" applyBorder="1" applyAlignment="1">
      <alignment vertical="center"/>
    </xf>
    <xf numFmtId="165" fontId="9" fillId="4" borderId="36" xfId="0" applyNumberFormat="1" applyFont="1" applyFill="1" applyBorder="1" applyProtection="1">
      <protection locked="0"/>
    </xf>
    <xf numFmtId="0" fontId="5" fillId="2" borderId="4" xfId="0" applyFont="1" applyFill="1" applyBorder="1"/>
    <xf numFmtId="165" fontId="5" fillId="0" borderId="3" xfId="0" applyNumberFormat="1" applyFont="1" applyBorder="1" applyAlignment="1">
      <alignment horizontal="center" vertical="center"/>
    </xf>
    <xf numFmtId="165" fontId="5" fillId="0" borderId="52" xfId="0" applyNumberFormat="1" applyFont="1" applyBorder="1" applyAlignment="1">
      <alignment vertical="top"/>
    </xf>
    <xf numFmtId="3" fontId="9" fillId="4" borderId="43" xfId="0" applyNumberFormat="1" applyFont="1" applyFill="1" applyBorder="1" applyAlignment="1" applyProtection="1">
      <alignment horizontal="center" vertical="center"/>
      <protection locked="0"/>
    </xf>
    <xf numFmtId="0" fontId="5" fillId="0" borderId="3" xfId="0" applyFont="1" applyBorder="1" applyAlignment="1">
      <alignment horizontal="center"/>
    </xf>
    <xf numFmtId="166" fontId="5" fillId="2" borderId="1" xfId="0" applyNumberFormat="1" applyFont="1" applyFill="1" applyBorder="1" applyAlignment="1">
      <alignment horizontal="center"/>
    </xf>
    <xf numFmtId="0" fontId="5" fillId="2" borderId="2" xfId="0" applyFont="1" applyFill="1" applyBorder="1"/>
    <xf numFmtId="0" fontId="5" fillId="2" borderId="5" xfId="0" applyFont="1" applyFill="1" applyBorder="1"/>
    <xf numFmtId="165" fontId="5" fillId="0" borderId="26" xfId="0" applyNumberFormat="1" applyFont="1" applyBorder="1" applyAlignment="1">
      <alignment horizontal="center" vertical="center"/>
    </xf>
    <xf numFmtId="0" fontId="5" fillId="0" borderId="24" xfId="2" applyFont="1" applyBorder="1" applyAlignment="1">
      <alignment vertical="center"/>
    </xf>
    <xf numFmtId="0" fontId="5" fillId="0" borderId="25" xfId="2" applyFont="1" applyBorder="1" applyAlignment="1">
      <alignment vertical="center"/>
    </xf>
    <xf numFmtId="0" fontId="5" fillId="0" borderId="44" xfId="2" applyFont="1" applyBorder="1" applyAlignment="1">
      <alignment vertical="center"/>
    </xf>
    <xf numFmtId="0" fontId="5" fillId="0" borderId="18" xfId="2" applyFont="1" applyBorder="1" applyAlignment="1">
      <alignment vertical="center"/>
    </xf>
    <xf numFmtId="0" fontId="5" fillId="2" borderId="20" xfId="0" applyFont="1" applyFill="1" applyBorder="1"/>
    <xf numFmtId="166" fontId="5" fillId="2" borderId="5" xfId="0" applyNumberFormat="1" applyFont="1" applyFill="1" applyBorder="1" applyAlignment="1">
      <alignment horizontal="center"/>
    </xf>
    <xf numFmtId="0" fontId="5" fillId="2" borderId="16" xfId="0" applyFont="1" applyFill="1" applyBorder="1"/>
    <xf numFmtId="0" fontId="13" fillId="0" borderId="46" xfId="2" applyFont="1" applyBorder="1" applyAlignment="1">
      <alignment vertical="center"/>
    </xf>
    <xf numFmtId="165" fontId="5" fillId="0" borderId="11" xfId="0" applyNumberFormat="1" applyFont="1" applyBorder="1" applyAlignment="1">
      <alignment vertical="top"/>
    </xf>
    <xf numFmtId="165" fontId="5" fillId="2" borderId="21" xfId="0" applyNumberFormat="1" applyFont="1" applyFill="1" applyBorder="1" applyAlignment="1">
      <alignment horizontal="center" vertical="center"/>
    </xf>
    <xf numFmtId="165" fontId="5" fillId="2" borderId="50" xfId="0" applyNumberFormat="1" applyFont="1" applyFill="1" applyBorder="1" applyAlignment="1">
      <alignment vertical="top"/>
    </xf>
    <xf numFmtId="165" fontId="5" fillId="2" borderId="2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/>
    </xf>
    <xf numFmtId="0" fontId="5" fillId="2" borderId="24" xfId="2" applyFont="1" applyFill="1" applyBorder="1" applyAlignment="1">
      <alignment vertical="center"/>
    </xf>
    <xf numFmtId="0" fontId="5" fillId="2" borderId="13" xfId="0" applyFont="1" applyFill="1" applyBorder="1"/>
    <xf numFmtId="0" fontId="5" fillId="0" borderId="27" xfId="2" applyFont="1" applyBorder="1" applyAlignment="1">
      <alignment vertical="center"/>
    </xf>
    <xf numFmtId="0" fontId="5" fillId="0" borderId="28" xfId="2" applyFont="1" applyBorder="1" applyAlignment="1">
      <alignment vertical="center"/>
    </xf>
    <xf numFmtId="166" fontId="5" fillId="3" borderId="2" xfId="0" applyNumberFormat="1" applyFont="1" applyFill="1" applyBorder="1" applyAlignment="1">
      <alignment horizontal="center"/>
    </xf>
    <xf numFmtId="0" fontId="5" fillId="0" borderId="25" xfId="0" applyFont="1" applyBorder="1" applyAlignment="1">
      <alignment vertical="center"/>
    </xf>
    <xf numFmtId="0" fontId="5" fillId="2" borderId="39" xfId="0" applyFont="1" applyFill="1" applyBorder="1"/>
    <xf numFmtId="0" fontId="5" fillId="2" borderId="40" xfId="0" applyFont="1" applyFill="1" applyBorder="1"/>
    <xf numFmtId="0" fontId="5" fillId="2" borderId="38" xfId="0" applyFont="1" applyFill="1" applyBorder="1"/>
    <xf numFmtId="0" fontId="5" fillId="2" borderId="25" xfId="2" applyFont="1" applyFill="1" applyBorder="1" applyAlignment="1">
      <alignment vertical="center"/>
    </xf>
    <xf numFmtId="164" fontId="5" fillId="2" borderId="29" xfId="0" applyNumberFormat="1" applyFont="1" applyFill="1" applyBorder="1" applyAlignment="1">
      <alignment horizontal="left" vertical="center"/>
    </xf>
    <xf numFmtId="0" fontId="5" fillId="0" borderId="17" xfId="0" applyFont="1" applyBorder="1" applyAlignment="1">
      <alignment vertical="center"/>
    </xf>
    <xf numFmtId="0" fontId="5" fillId="0" borderId="22" xfId="0" applyFont="1" applyBorder="1" applyAlignment="1">
      <alignment vertical="center"/>
    </xf>
    <xf numFmtId="0" fontId="5" fillId="0" borderId="15" xfId="0" applyFont="1" applyBorder="1" applyAlignment="1">
      <alignment vertical="center"/>
    </xf>
    <xf numFmtId="165" fontId="5" fillId="0" borderId="45" xfId="0" applyNumberFormat="1" applyFont="1" applyBorder="1" applyAlignment="1">
      <alignment vertical="top"/>
    </xf>
    <xf numFmtId="0" fontId="5" fillId="2" borderId="2" xfId="0" applyFont="1" applyFill="1" applyBorder="1" applyAlignment="1">
      <alignment horizontal="left"/>
    </xf>
    <xf numFmtId="0" fontId="5" fillId="2" borderId="5" xfId="0" applyFont="1" applyFill="1" applyBorder="1" applyAlignment="1">
      <alignment horizontal="left"/>
    </xf>
    <xf numFmtId="165" fontId="5" fillId="0" borderId="54" xfId="0" applyNumberFormat="1" applyFont="1" applyBorder="1" applyAlignment="1">
      <alignment vertical="top"/>
    </xf>
    <xf numFmtId="165" fontId="5" fillId="0" borderId="1" xfId="0" applyNumberFormat="1" applyFont="1" applyBorder="1" applyAlignment="1">
      <alignment vertical="top"/>
    </xf>
    <xf numFmtId="3" fontId="9" fillId="4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47" xfId="0" applyFont="1" applyBorder="1" applyAlignment="1">
      <alignment vertical="center"/>
    </xf>
    <xf numFmtId="0" fontId="11" fillId="2" borderId="0" xfId="0" applyFont="1" applyFill="1" applyBorder="1" applyAlignment="1">
      <alignment horizontal="right"/>
    </xf>
    <xf numFmtId="0" fontId="11" fillId="2" borderId="0" xfId="0" applyFont="1" applyFill="1" applyBorder="1"/>
    <xf numFmtId="165" fontId="11" fillId="2" borderId="0" xfId="0" applyNumberFormat="1" applyFont="1" applyFill="1" applyBorder="1" applyAlignment="1">
      <alignment horizontal="center" vertical="center"/>
    </xf>
    <xf numFmtId="165" fontId="11" fillId="2" borderId="0" xfId="0" applyNumberFormat="1" applyFont="1" applyFill="1" applyBorder="1" applyAlignment="1" applyProtection="1">
      <alignment horizontal="center" vertical="center"/>
      <protection locked="0"/>
    </xf>
    <xf numFmtId="3" fontId="11" fillId="2" borderId="0" xfId="0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165" fontId="11" fillId="2" borderId="0" xfId="0" applyNumberFormat="1" applyFont="1" applyFill="1" applyBorder="1" applyAlignment="1" applyProtection="1">
      <alignment vertical="top"/>
      <protection locked="0"/>
    </xf>
    <xf numFmtId="0" fontId="5" fillId="0" borderId="0" xfId="0" applyFont="1" applyAlignment="1">
      <alignment vertical="center" wrapText="1"/>
    </xf>
    <xf numFmtId="165" fontId="11" fillId="2" borderId="0" xfId="0" applyNumberFormat="1" applyFont="1" applyFill="1" applyBorder="1" applyAlignment="1">
      <alignment vertical="top"/>
    </xf>
    <xf numFmtId="166" fontId="11" fillId="2" borderId="0" xfId="0" applyNumberFormat="1" applyFont="1" applyFill="1" applyBorder="1" applyAlignment="1">
      <alignment horizontal="left"/>
    </xf>
    <xf numFmtId="165" fontId="11" fillId="2" borderId="0" xfId="0" applyNumberFormat="1" applyFont="1" applyFill="1" applyBorder="1" applyAlignment="1">
      <alignment horizontal="right"/>
    </xf>
    <xf numFmtId="165" fontId="11" fillId="2" borderId="0" xfId="0" applyNumberFormat="1" applyFont="1" applyFill="1" applyBorder="1" applyAlignment="1">
      <alignment horizontal="center"/>
    </xf>
    <xf numFmtId="165" fontId="11" fillId="2" borderId="0" xfId="0" applyNumberFormat="1" applyFont="1" applyFill="1" applyBorder="1"/>
    <xf numFmtId="166" fontId="11" fillId="2" borderId="0" xfId="0" applyNumberFormat="1" applyFont="1" applyFill="1" applyBorder="1"/>
    <xf numFmtId="0" fontId="5" fillId="0" borderId="10" xfId="0" applyFont="1" applyBorder="1"/>
    <xf numFmtId="0" fontId="5" fillId="0" borderId="0" xfId="0" applyFont="1" applyAlignment="1">
      <alignment vertical="center"/>
    </xf>
    <xf numFmtId="0" fontId="15" fillId="0" borderId="0" xfId="0" applyFont="1"/>
    <xf numFmtId="0" fontId="11" fillId="2" borderId="0" xfId="0" applyFont="1" applyFill="1" applyBorder="1" applyProtection="1">
      <protection locked="0"/>
    </xf>
    <xf numFmtId="3" fontId="9" fillId="4" borderId="36" xfId="0" applyNumberFormat="1" applyFont="1" applyFill="1" applyBorder="1" applyAlignment="1">
      <alignment horizontal="center" vertical="center"/>
    </xf>
    <xf numFmtId="3" fontId="9" fillId="4" borderId="37" xfId="0" applyNumberFormat="1" applyFont="1" applyFill="1" applyBorder="1" applyAlignment="1">
      <alignment horizontal="center" vertical="center"/>
    </xf>
    <xf numFmtId="165" fontId="11" fillId="0" borderId="13" xfId="0" applyNumberFormat="1" applyFont="1" applyBorder="1" applyAlignment="1">
      <alignment horizontal="center" vertical="center"/>
    </xf>
    <xf numFmtId="165" fontId="11" fillId="0" borderId="1" xfId="0" applyNumberFormat="1" applyFont="1" applyBorder="1" applyAlignment="1">
      <alignment horizontal="center" vertical="center"/>
    </xf>
    <xf numFmtId="165" fontId="11" fillId="0" borderId="49" xfId="0" applyNumberFormat="1" applyFont="1" applyBorder="1" applyAlignment="1">
      <alignment vertical="top"/>
    </xf>
    <xf numFmtId="3" fontId="11" fillId="4" borderId="36" xfId="0" applyNumberFormat="1" applyFont="1" applyFill="1" applyBorder="1" applyAlignment="1" applyProtection="1">
      <alignment horizontal="center" vertical="center"/>
      <protection locked="0"/>
    </xf>
    <xf numFmtId="165" fontId="11" fillId="0" borderId="4" xfId="0" applyNumberFormat="1" applyFont="1" applyBorder="1" applyAlignment="1">
      <alignment horizontal="center" vertical="center"/>
    </xf>
    <xf numFmtId="165" fontId="11" fillId="0" borderId="42" xfId="0" applyNumberFormat="1" applyFont="1" applyBorder="1" applyAlignment="1">
      <alignment horizontal="center" vertical="center"/>
    </xf>
    <xf numFmtId="165" fontId="11" fillId="0" borderId="14" xfId="0" applyNumberFormat="1" applyFont="1" applyBorder="1" applyAlignment="1">
      <alignment horizontal="center" vertical="center"/>
    </xf>
    <xf numFmtId="165" fontId="11" fillId="0" borderId="48" xfId="0" applyNumberFormat="1" applyFont="1" applyBorder="1" applyAlignment="1">
      <alignment vertical="top"/>
    </xf>
    <xf numFmtId="165" fontId="11" fillId="0" borderId="21" xfId="0" applyNumberFormat="1" applyFont="1" applyBorder="1"/>
    <xf numFmtId="165" fontId="11" fillId="0" borderId="50" xfId="0" applyNumberFormat="1" applyFont="1" applyBorder="1" applyAlignment="1">
      <alignment vertical="top"/>
    </xf>
    <xf numFmtId="165" fontId="11" fillId="0" borderId="7" xfId="0" applyNumberFormat="1" applyFont="1" applyBorder="1" applyAlignment="1">
      <alignment horizontal="center" vertical="center"/>
    </xf>
    <xf numFmtId="165" fontId="11" fillId="0" borderId="51" xfId="0" applyNumberFormat="1" applyFont="1" applyBorder="1" applyAlignment="1">
      <alignment vertical="top"/>
    </xf>
    <xf numFmtId="165" fontId="11" fillId="0" borderId="26" xfId="0" applyNumberFormat="1" applyFont="1" applyBorder="1" applyAlignment="1">
      <alignment horizontal="center" vertical="center"/>
    </xf>
    <xf numFmtId="165" fontId="11" fillId="0" borderId="21" xfId="0" applyNumberFormat="1" applyFont="1" applyBorder="1" applyAlignment="1">
      <alignment horizontal="center" vertical="center"/>
    </xf>
    <xf numFmtId="165" fontId="11" fillId="2" borderId="1" xfId="0" applyNumberFormat="1" applyFont="1" applyFill="1" applyBorder="1" applyAlignment="1">
      <alignment horizontal="center" vertical="center"/>
    </xf>
    <xf numFmtId="165" fontId="11" fillId="2" borderId="49" xfId="0" applyNumberFormat="1" applyFont="1" applyFill="1" applyBorder="1" applyAlignment="1">
      <alignment vertical="top"/>
    </xf>
    <xf numFmtId="165" fontId="11" fillId="0" borderId="2" xfId="0" applyNumberFormat="1" applyFont="1" applyBorder="1" applyAlignment="1">
      <alignment horizontal="center" vertical="center"/>
    </xf>
    <xf numFmtId="165" fontId="11" fillId="0" borderId="14" xfId="0" applyNumberFormat="1" applyFont="1" applyBorder="1"/>
    <xf numFmtId="165" fontId="11" fillId="0" borderId="20" xfId="0" applyNumberFormat="1" applyFont="1" applyBorder="1" applyAlignment="1">
      <alignment horizontal="center" vertical="center"/>
    </xf>
    <xf numFmtId="165" fontId="11" fillId="0" borderId="1" xfId="0" applyNumberFormat="1" applyFont="1" applyBorder="1"/>
    <xf numFmtId="0" fontId="13" fillId="0" borderId="32" xfId="2" applyFont="1" applyBorder="1" applyAlignment="1">
      <alignment vertical="center"/>
    </xf>
    <xf numFmtId="0" fontId="5" fillId="0" borderId="38" xfId="0" applyFont="1" applyBorder="1" applyAlignment="1">
      <alignment horizontal="center"/>
    </xf>
    <xf numFmtId="0" fontId="13" fillId="2" borderId="12" xfId="0" applyFont="1" applyFill="1" applyBorder="1" applyAlignment="1"/>
    <xf numFmtId="0" fontId="13" fillId="2" borderId="9" xfId="0" applyFont="1" applyFill="1" applyBorder="1" applyAlignment="1"/>
    <xf numFmtId="165" fontId="13" fillId="0" borderId="47" xfId="0" applyNumberFormat="1" applyFont="1" applyBorder="1" applyAlignment="1">
      <alignment vertical="top"/>
    </xf>
    <xf numFmtId="0" fontId="11" fillId="0" borderId="24" xfId="0" applyFont="1" applyBorder="1"/>
    <xf numFmtId="0" fontId="12" fillId="0" borderId="23" xfId="0" applyFont="1" applyBorder="1"/>
    <xf numFmtId="0" fontId="11" fillId="0" borderId="25" xfId="0" applyFont="1" applyFill="1" applyBorder="1"/>
    <xf numFmtId="0" fontId="11" fillId="0" borderId="22" xfId="2" applyFont="1" applyBorder="1" applyAlignment="1">
      <alignment vertical="center"/>
    </xf>
    <xf numFmtId="0" fontId="11" fillId="0" borderId="15" xfId="2" applyFont="1" applyBorder="1" applyAlignment="1">
      <alignment vertical="center"/>
    </xf>
    <xf numFmtId="0" fontId="11" fillId="0" borderId="17" xfId="2" applyFont="1" applyBorder="1" applyAlignment="1">
      <alignment vertical="center"/>
    </xf>
    <xf numFmtId="0" fontId="11" fillId="0" borderId="23" xfId="2" applyFont="1" applyBorder="1" applyAlignment="1">
      <alignment vertical="center"/>
    </xf>
    <xf numFmtId="0" fontId="11" fillId="0" borderId="24" xfId="2" applyFont="1" applyBorder="1" applyAlignment="1">
      <alignment vertical="center"/>
    </xf>
    <xf numFmtId="0" fontId="11" fillId="0" borderId="25" xfId="2" applyFont="1" applyBorder="1" applyAlignment="1">
      <alignment vertical="center"/>
    </xf>
    <xf numFmtId="0" fontId="5" fillId="0" borderId="40" xfId="0" applyFont="1" applyBorder="1" applyAlignment="1">
      <alignment horizontal="center"/>
    </xf>
    <xf numFmtId="165" fontId="11" fillId="0" borderId="11" xfId="0" applyNumberFormat="1" applyFont="1" applyBorder="1" applyAlignment="1">
      <alignment vertical="top"/>
    </xf>
    <xf numFmtId="0" fontId="5" fillId="0" borderId="0" xfId="0" applyFont="1" applyBorder="1"/>
    <xf numFmtId="0" fontId="5" fillId="2" borderId="0" xfId="0" applyFont="1" applyFill="1" applyBorder="1"/>
    <xf numFmtId="165" fontId="11" fillId="2" borderId="21" xfId="0" applyNumberFormat="1" applyFont="1" applyFill="1" applyBorder="1" applyAlignment="1">
      <alignment horizontal="center" vertical="center"/>
    </xf>
    <xf numFmtId="165" fontId="11" fillId="2" borderId="50" xfId="0" applyNumberFormat="1" applyFont="1" applyFill="1" applyBorder="1" applyAlignment="1">
      <alignment vertical="top"/>
    </xf>
    <xf numFmtId="165" fontId="11" fillId="2" borderId="14" xfId="0" applyNumberFormat="1" applyFont="1" applyFill="1" applyBorder="1" applyAlignment="1">
      <alignment horizontal="center" vertical="center"/>
    </xf>
    <xf numFmtId="165" fontId="11" fillId="2" borderId="48" xfId="0" applyNumberFormat="1" applyFont="1" applyFill="1" applyBorder="1" applyAlignment="1">
      <alignment vertical="top"/>
    </xf>
    <xf numFmtId="165" fontId="11" fillId="0" borderId="5" xfId="0" applyNumberFormat="1" applyFont="1" applyBorder="1" applyAlignment="1">
      <alignment horizontal="center" vertical="center"/>
    </xf>
    <xf numFmtId="165" fontId="5" fillId="0" borderId="45" xfId="0" applyNumberFormat="1" applyFont="1" applyBorder="1" applyAlignment="1">
      <alignment horizontal="center" vertical="center"/>
    </xf>
    <xf numFmtId="165" fontId="11" fillId="0" borderId="1" xfId="0" applyNumberFormat="1" applyFont="1" applyBorder="1" applyAlignment="1">
      <alignment horizontal="center"/>
    </xf>
    <xf numFmtId="165" fontId="11" fillId="0" borderId="49" xfId="0" applyNumberFormat="1" applyFont="1" applyBorder="1" applyAlignment="1">
      <alignment horizontal="center" vertical="top"/>
    </xf>
    <xf numFmtId="0" fontId="11" fillId="0" borderId="24" xfId="0" applyFont="1" applyBorder="1" applyAlignment="1">
      <alignment vertical="center"/>
    </xf>
    <xf numFmtId="0" fontId="5" fillId="2" borderId="28" xfId="0" applyFont="1" applyFill="1" applyBorder="1" applyAlignment="1">
      <alignment horizontal="left"/>
    </xf>
    <xf numFmtId="0" fontId="5" fillId="2" borderId="29" xfId="0" applyFont="1" applyFill="1" applyBorder="1" applyAlignment="1">
      <alignment horizontal="left"/>
    </xf>
    <xf numFmtId="0" fontId="5" fillId="0" borderId="0" xfId="0" applyFont="1" applyBorder="1" applyAlignment="1">
      <alignment horizontal="center"/>
    </xf>
    <xf numFmtId="0" fontId="11" fillId="0" borderId="15" xfId="0" applyFont="1" applyBorder="1" applyAlignment="1">
      <alignment vertical="center"/>
    </xf>
    <xf numFmtId="0" fontId="11" fillId="0" borderId="17" xfId="0" applyFont="1" applyBorder="1" applyAlignment="1">
      <alignment vertical="center"/>
    </xf>
    <xf numFmtId="0" fontId="11" fillId="0" borderId="22" xfId="0" applyFont="1" applyBorder="1" applyAlignment="1">
      <alignment vertical="center"/>
    </xf>
    <xf numFmtId="0" fontId="5" fillId="0" borderId="40" xfId="0" applyFont="1" applyBorder="1" applyAlignment="1">
      <alignment vertical="center" wrapText="1"/>
    </xf>
    <xf numFmtId="0" fontId="5" fillId="2" borderId="20" xfId="0" applyFont="1" applyFill="1" applyBorder="1" applyAlignment="1">
      <alignment horizontal="left"/>
    </xf>
    <xf numFmtId="165" fontId="5" fillId="0" borderId="21" xfId="0" applyNumberFormat="1" applyFont="1" applyBorder="1" applyAlignment="1">
      <alignment vertical="top"/>
    </xf>
    <xf numFmtId="3" fontId="9" fillId="4" borderId="21" xfId="0" applyNumberFormat="1" applyFont="1" applyFill="1" applyBorder="1" applyAlignment="1" applyProtection="1">
      <alignment horizontal="center" vertical="center"/>
      <protection locked="0"/>
    </xf>
    <xf numFmtId="0" fontId="11" fillId="0" borderId="34" xfId="0" applyFont="1" applyBorder="1" applyAlignment="1">
      <alignment vertical="center"/>
    </xf>
    <xf numFmtId="0" fontId="11" fillId="0" borderId="44" xfId="2" applyFont="1" applyBorder="1" applyAlignment="1">
      <alignment vertical="center"/>
    </xf>
    <xf numFmtId="165" fontId="5" fillId="0" borderId="0" xfId="0" applyNumberFormat="1" applyFont="1" applyBorder="1" applyAlignment="1">
      <alignment horizontal="center" vertical="center"/>
    </xf>
    <xf numFmtId="165" fontId="11" fillId="0" borderId="0" xfId="0" applyNumberFormat="1" applyFont="1" applyBorder="1" applyAlignment="1">
      <alignment vertical="top"/>
    </xf>
    <xf numFmtId="3" fontId="9" fillId="0" borderId="0" xfId="0" applyNumberFormat="1" applyFont="1" applyBorder="1" applyAlignment="1" applyProtection="1">
      <alignment horizontal="center" vertical="center"/>
      <protection locked="0"/>
    </xf>
    <xf numFmtId="165" fontId="5" fillId="2" borderId="0" xfId="0" applyNumberFormat="1" applyFont="1" applyFill="1" applyBorder="1" applyAlignment="1">
      <alignment horizontal="center" vertical="center"/>
    </xf>
    <xf numFmtId="3" fontId="9" fillId="0" borderId="0" xfId="0" applyNumberFormat="1" applyFont="1" applyBorder="1" applyAlignment="1">
      <alignment horizontal="center" vertical="center"/>
    </xf>
    <xf numFmtId="0" fontId="13" fillId="0" borderId="46" xfId="0" applyFont="1" applyBorder="1"/>
    <xf numFmtId="165" fontId="5" fillId="0" borderId="0" xfId="0" applyNumberFormat="1" applyFont="1" applyBorder="1" applyAlignment="1">
      <alignment vertical="top"/>
    </xf>
    <xf numFmtId="165" fontId="11" fillId="0" borderId="1" xfId="0" applyNumberFormat="1" applyFont="1" applyBorder="1" applyAlignment="1">
      <alignment vertical="top"/>
    </xf>
    <xf numFmtId="165" fontId="5" fillId="0" borderId="23" xfId="0" applyNumberFormat="1" applyFont="1" applyBorder="1" applyAlignment="1">
      <alignment vertical="top"/>
    </xf>
    <xf numFmtId="165" fontId="5" fillId="0" borderId="24" xfId="0" applyNumberFormat="1" applyFont="1" applyBorder="1" applyAlignment="1">
      <alignment vertical="top"/>
    </xf>
    <xf numFmtId="165" fontId="11" fillId="0" borderId="24" xfId="0" applyNumberFormat="1" applyFont="1" applyBorder="1" applyAlignment="1">
      <alignment vertical="top"/>
    </xf>
    <xf numFmtId="165" fontId="5" fillId="0" borderId="25" xfId="0" applyNumberFormat="1" applyFont="1" applyBorder="1" applyAlignment="1">
      <alignment vertical="top"/>
    </xf>
    <xf numFmtId="165" fontId="5" fillId="0" borderId="27" xfId="0" applyNumberFormat="1" applyFont="1" applyBorder="1" applyAlignment="1">
      <alignment horizontal="center" vertical="center"/>
    </xf>
    <xf numFmtId="165" fontId="5" fillId="0" borderId="28" xfId="0" applyNumberFormat="1" applyFont="1" applyBorder="1" applyAlignment="1">
      <alignment horizontal="center" vertical="center"/>
    </xf>
    <xf numFmtId="165" fontId="11" fillId="0" borderId="28" xfId="0" applyNumberFormat="1" applyFont="1" applyBorder="1" applyAlignment="1">
      <alignment horizontal="center" vertical="center"/>
    </xf>
    <xf numFmtId="165" fontId="5" fillId="0" borderId="29" xfId="0" applyNumberFormat="1" applyFont="1" applyBorder="1" applyAlignment="1">
      <alignment horizontal="center" vertical="center"/>
    </xf>
    <xf numFmtId="0" fontId="11" fillId="0" borderId="23" xfId="0" applyFont="1" applyBorder="1"/>
    <xf numFmtId="0" fontId="11" fillId="0" borderId="25" xfId="0" applyFont="1" applyBorder="1"/>
    <xf numFmtId="0" fontId="11" fillId="0" borderId="34" xfId="2" applyFont="1" applyBorder="1" applyAlignment="1">
      <alignment vertical="center"/>
    </xf>
    <xf numFmtId="0" fontId="12" fillId="0" borderId="17" xfId="2" applyFont="1" applyBorder="1" applyAlignment="1">
      <alignment vertical="center"/>
    </xf>
    <xf numFmtId="4" fontId="5" fillId="0" borderId="38" xfId="0" applyNumberFormat="1" applyFont="1" applyBorder="1" applyAlignment="1">
      <alignment horizontal="center"/>
    </xf>
    <xf numFmtId="4" fontId="5" fillId="0" borderId="40" xfId="0" applyNumberFormat="1" applyFont="1" applyBorder="1" applyAlignment="1">
      <alignment horizontal="center"/>
    </xf>
    <xf numFmtId="165" fontId="5" fillId="0" borderId="38" xfId="0" applyNumberFormat="1" applyFont="1" applyBorder="1" applyAlignment="1">
      <alignment horizontal="center"/>
    </xf>
    <xf numFmtId="165" fontId="5" fillId="0" borderId="40" xfId="0" applyNumberFormat="1" applyFont="1" applyBorder="1" applyAlignment="1">
      <alignment horizontal="center"/>
    </xf>
    <xf numFmtId="4" fontId="5" fillId="0" borderId="38" xfId="0" applyNumberFormat="1" applyFont="1" applyBorder="1" applyAlignment="1">
      <alignment horizontal="center" vertical="center"/>
    </xf>
    <xf numFmtId="4" fontId="5" fillId="0" borderId="40" xfId="0" applyNumberFormat="1" applyFont="1" applyBorder="1" applyAlignment="1">
      <alignment horizontal="center" vertical="center"/>
    </xf>
    <xf numFmtId="0" fontId="5" fillId="0" borderId="12" xfId="0" applyFont="1" applyBorder="1" applyAlignment="1">
      <alignment horizontal="center"/>
    </xf>
    <xf numFmtId="0" fontId="13" fillId="0" borderId="0" xfId="0" applyFont="1" applyBorder="1"/>
    <xf numFmtId="4" fontId="11" fillId="0" borderId="38" xfId="0" applyNumberFormat="1" applyFont="1" applyBorder="1" applyAlignment="1">
      <alignment horizontal="center"/>
    </xf>
    <xf numFmtId="165" fontId="11" fillId="0" borderId="40" xfId="0" applyNumberFormat="1" applyFont="1" applyBorder="1" applyAlignment="1">
      <alignment horizontal="center"/>
    </xf>
    <xf numFmtId="0" fontId="10" fillId="2" borderId="0" xfId="1" applyFont="1" applyFill="1" applyBorder="1" applyAlignment="1" applyProtection="1"/>
    <xf numFmtId="165" fontId="5" fillId="0" borderId="0" xfId="0" applyNumberFormat="1" applyFont="1" applyBorder="1"/>
    <xf numFmtId="165" fontId="9" fillId="0" borderId="0" xfId="0" applyNumberFormat="1" applyFont="1" applyBorder="1"/>
    <xf numFmtId="165" fontId="10" fillId="0" borderId="0" xfId="1" applyNumberFormat="1" applyFont="1" applyBorder="1" applyAlignment="1" applyProtection="1"/>
    <xf numFmtId="10" fontId="5" fillId="0" borderId="0" xfId="0" applyNumberFormat="1" applyFont="1" applyBorder="1"/>
    <xf numFmtId="10" fontId="5" fillId="0" borderId="0" xfId="0" applyNumberFormat="1" applyFont="1" applyBorder="1" applyAlignment="1">
      <alignment vertical="top"/>
    </xf>
    <xf numFmtId="10" fontId="9" fillId="0" borderId="0" xfId="0" applyNumberFormat="1" applyFont="1" applyBorder="1" applyAlignment="1">
      <alignment horizontal="center"/>
    </xf>
    <xf numFmtId="0" fontId="11" fillId="2" borderId="0" xfId="0" applyFont="1" applyFill="1" applyBorder="1" applyAlignment="1" applyProtection="1">
      <alignment horizontal="left"/>
      <protection locked="0"/>
    </xf>
    <xf numFmtId="4" fontId="5" fillId="0" borderId="0" xfId="0" applyNumberFormat="1" applyFont="1" applyBorder="1" applyAlignment="1">
      <alignment horizontal="center"/>
    </xf>
    <xf numFmtId="4" fontId="5" fillId="0" borderId="0" xfId="0" applyNumberFormat="1" applyFont="1" applyBorder="1" applyAlignment="1">
      <alignment vertical="top"/>
    </xf>
    <xf numFmtId="10" fontId="11" fillId="0" borderId="0" xfId="0" applyNumberFormat="1" applyFont="1" applyBorder="1" applyAlignment="1">
      <alignment horizontal="center"/>
    </xf>
    <xf numFmtId="165" fontId="11" fillId="2" borderId="0" xfId="0" applyNumberFormat="1" applyFont="1" applyFill="1" applyBorder="1" applyAlignment="1">
      <alignment horizontal="left"/>
    </xf>
    <xf numFmtId="0" fontId="12" fillId="2" borderId="0" xfId="0" applyFont="1" applyFill="1" applyBorder="1" applyAlignment="1">
      <alignment horizontal="left"/>
    </xf>
    <xf numFmtId="14" fontId="5" fillId="2" borderId="47" xfId="0" applyNumberFormat="1" applyFont="1" applyFill="1" applyBorder="1" applyAlignment="1" applyProtection="1">
      <alignment horizontal="left"/>
      <protection locked="0"/>
    </xf>
    <xf numFmtId="167" fontId="5" fillId="0" borderId="39" xfId="0" applyNumberFormat="1" applyFont="1" applyBorder="1" applyAlignment="1">
      <alignment horizontal="left"/>
    </xf>
    <xf numFmtId="165" fontId="11" fillId="0" borderId="25" xfId="0" applyNumberFormat="1" applyFont="1" applyBorder="1" applyAlignment="1">
      <alignment vertical="top"/>
    </xf>
    <xf numFmtId="165" fontId="11" fillId="0" borderId="29" xfId="0" applyNumberFormat="1" applyFont="1" applyBorder="1" applyAlignment="1">
      <alignment horizontal="center" vertical="center"/>
    </xf>
    <xf numFmtId="0" fontId="5" fillId="2" borderId="38" xfId="0" applyFont="1" applyFill="1" applyBorder="1" applyAlignment="1">
      <alignment horizontal="center" vertical="center"/>
    </xf>
    <xf numFmtId="0" fontId="5" fillId="2" borderId="40" xfId="0" applyFont="1" applyFill="1" applyBorder="1" applyAlignment="1">
      <alignment horizontal="center" vertical="center"/>
    </xf>
    <xf numFmtId="0" fontId="5" fillId="0" borderId="38" xfId="0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40" xfId="0" applyFont="1" applyBorder="1" applyAlignment="1">
      <alignment horizontal="center"/>
    </xf>
    <xf numFmtId="0" fontId="5" fillId="2" borderId="38" xfId="0" applyFont="1" applyFill="1" applyBorder="1" applyAlignment="1">
      <alignment horizontal="center"/>
    </xf>
    <xf numFmtId="0" fontId="5" fillId="2" borderId="39" xfId="0" applyFont="1" applyFill="1" applyBorder="1" applyAlignment="1">
      <alignment horizontal="center"/>
    </xf>
    <xf numFmtId="0" fontId="5" fillId="2" borderId="40" xfId="0" applyFont="1" applyFill="1" applyBorder="1" applyAlignment="1">
      <alignment horizontal="center"/>
    </xf>
    <xf numFmtId="165" fontId="11" fillId="0" borderId="8" xfId="0" applyNumberFormat="1" applyFont="1" applyBorder="1" applyAlignment="1">
      <alignment horizontal="center" vertical="top"/>
    </xf>
    <xf numFmtId="165" fontId="11" fillId="0" borderId="30" xfId="0" applyNumberFormat="1" applyFont="1" applyBorder="1" applyAlignment="1">
      <alignment horizontal="center" vertical="top"/>
    </xf>
    <xf numFmtId="0" fontId="13" fillId="2" borderId="12" xfId="0" applyFont="1" applyFill="1" applyBorder="1" applyAlignment="1">
      <alignment horizontal="center"/>
    </xf>
    <xf numFmtId="0" fontId="13" fillId="2" borderId="31" xfId="0" applyFont="1" applyFill="1" applyBorder="1" applyAlignment="1">
      <alignment horizontal="center"/>
    </xf>
    <xf numFmtId="0" fontId="13" fillId="2" borderId="32" xfId="0" applyFont="1" applyFill="1" applyBorder="1" applyAlignment="1">
      <alignment horizontal="center"/>
    </xf>
    <xf numFmtId="0" fontId="5" fillId="0" borderId="41" xfId="0" applyFont="1" applyBorder="1" applyAlignment="1">
      <alignment horizontal="center"/>
    </xf>
    <xf numFmtId="0" fontId="5" fillId="2" borderId="38" xfId="0" applyFont="1" applyFill="1" applyBorder="1" applyAlignment="1">
      <alignment horizontal="left" vertical="center" wrapText="1"/>
    </xf>
    <xf numFmtId="0" fontId="5" fillId="2" borderId="39" xfId="0" applyFont="1" applyFill="1" applyBorder="1" applyAlignment="1">
      <alignment horizontal="left" vertical="center" wrapText="1"/>
    </xf>
    <xf numFmtId="0" fontId="5" fillId="2" borderId="40" xfId="0" applyFont="1" applyFill="1" applyBorder="1" applyAlignment="1">
      <alignment horizontal="left" vertical="center" wrapText="1"/>
    </xf>
    <xf numFmtId="165" fontId="11" fillId="0" borderId="12" xfId="0" applyNumberFormat="1" applyFont="1" applyBorder="1" applyAlignment="1">
      <alignment horizontal="center" vertical="top"/>
    </xf>
    <xf numFmtId="165" fontId="11" fillId="0" borderId="31" xfId="0" applyNumberFormat="1" applyFont="1" applyBorder="1" applyAlignment="1">
      <alignment horizontal="center" vertical="top"/>
    </xf>
    <xf numFmtId="0" fontId="13" fillId="2" borderId="30" xfId="0" applyFont="1" applyFill="1" applyBorder="1" applyAlignment="1">
      <alignment horizontal="center"/>
    </xf>
    <xf numFmtId="0" fontId="5" fillId="0" borderId="43" xfId="0" applyFont="1" applyBorder="1" applyAlignment="1">
      <alignment horizontal="center"/>
    </xf>
    <xf numFmtId="0" fontId="13" fillId="2" borderId="0" xfId="0" applyFont="1" applyFill="1" applyBorder="1" applyAlignment="1"/>
    <xf numFmtId="0" fontId="13" fillId="2" borderId="46" xfId="0" applyFont="1" applyFill="1" applyBorder="1" applyAlignment="1"/>
    <xf numFmtId="0" fontId="5" fillId="0" borderId="0" xfId="0" applyFont="1" applyBorder="1" applyAlignment="1"/>
    <xf numFmtId="0" fontId="5" fillId="0" borderId="46" xfId="0" applyFont="1" applyBorder="1" applyAlignment="1"/>
    <xf numFmtId="0" fontId="13" fillId="0" borderId="0" xfId="0" applyFont="1" applyBorder="1" applyAlignment="1"/>
    <xf numFmtId="0" fontId="13" fillId="0" borderId="46" xfId="0" applyFont="1" applyBorder="1" applyAlignment="1"/>
    <xf numFmtId="0" fontId="13" fillId="2" borderId="31" xfId="0" applyFont="1" applyFill="1" applyBorder="1" applyAlignment="1"/>
    <xf numFmtId="0" fontId="13" fillId="2" borderId="32" xfId="0" applyFont="1" applyFill="1" applyBorder="1" applyAlignment="1"/>
    <xf numFmtId="0" fontId="5" fillId="2" borderId="0" xfId="0" applyFont="1" applyFill="1" applyBorder="1" applyAlignment="1"/>
    <xf numFmtId="0" fontId="13" fillId="2" borderId="12" xfId="0" applyFont="1" applyFill="1" applyBorder="1" applyAlignment="1"/>
    <xf numFmtId="0" fontId="13" fillId="0" borderId="31" xfId="0" applyFont="1" applyBorder="1" applyAlignment="1"/>
    <xf numFmtId="0" fontId="13" fillId="0" borderId="32" xfId="0" applyFont="1" applyBorder="1" applyAlignment="1"/>
    <xf numFmtId="0" fontId="14" fillId="2" borderId="0" xfId="0" applyFont="1" applyFill="1" applyBorder="1" applyAlignment="1"/>
    <xf numFmtId="0" fontId="5" fillId="2" borderId="30" xfId="0" applyFont="1" applyFill="1" applyBorder="1" applyAlignment="1"/>
    <xf numFmtId="0" fontId="5" fillId="2" borderId="9" xfId="0" applyFont="1" applyFill="1" applyBorder="1" applyAlignment="1"/>
    <xf numFmtId="0" fontId="5" fillId="2" borderId="16" xfId="0" applyFont="1" applyFill="1" applyBorder="1" applyAlignment="1"/>
  </cellXfs>
  <cellStyles count="4">
    <cellStyle name="Hyperlink" xfId="1" builtinId="8"/>
    <cellStyle name="Normal" xfId="0" builtinId="0"/>
    <cellStyle name="Normal 2" xfId="2" xr:uid="{00000000-0005-0000-0000-000002000000}"/>
    <cellStyle name="Normal 3" xfId="3" xr:uid="{02D18EBE-AFE1-46B5-BBF9-D7CD39EC0BE6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359333</xdr:colOff>
      <xdr:row>34</xdr:row>
      <xdr:rowOff>161740</xdr:rowOff>
    </xdr:from>
    <xdr:to>
      <xdr:col>0</xdr:col>
      <xdr:colOff>815040</xdr:colOff>
      <xdr:row>39</xdr:row>
      <xdr:rowOff>35675</xdr:rowOff>
    </xdr:to>
    <xdr:pic>
      <xdr:nvPicPr>
        <xdr:cNvPr id="23" name="Picture 22" descr="FASTPIPE 064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-2760000">
          <a:off x="245407" y="6295466"/>
          <a:ext cx="683560" cy="455707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151</xdr:row>
      <xdr:rowOff>52854</xdr:rowOff>
    </xdr:from>
    <xdr:to>
      <xdr:col>0</xdr:col>
      <xdr:colOff>1372721</xdr:colOff>
      <xdr:row>154</xdr:row>
      <xdr:rowOff>132977</xdr:rowOff>
    </xdr:to>
    <xdr:pic>
      <xdr:nvPicPr>
        <xdr:cNvPr id="16" name="Picture 15" descr="FASTPIPE 029.jp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23875" y="24827379"/>
          <a:ext cx="848846" cy="565898"/>
        </a:xfrm>
        <a:prstGeom prst="rect">
          <a:avLst/>
        </a:prstGeom>
      </xdr:spPr>
    </xdr:pic>
    <xdr:clientData/>
  </xdr:twoCellAnchor>
  <xdr:twoCellAnchor editAs="oneCell">
    <xdr:from>
      <xdr:col>0</xdr:col>
      <xdr:colOff>616327</xdr:colOff>
      <xdr:row>165</xdr:row>
      <xdr:rowOff>56031</xdr:rowOff>
    </xdr:from>
    <xdr:to>
      <xdr:col>0</xdr:col>
      <xdr:colOff>1792942</xdr:colOff>
      <xdr:row>169</xdr:row>
      <xdr:rowOff>160939</xdr:rowOff>
    </xdr:to>
    <xdr:pic>
      <xdr:nvPicPr>
        <xdr:cNvPr id="17" name="Picture 16" descr="FASTPIPE 031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16327" y="33404737"/>
          <a:ext cx="1176615" cy="752608"/>
        </a:xfrm>
        <a:prstGeom prst="ellipse">
          <a:avLst/>
        </a:prstGeom>
      </xdr:spPr>
    </xdr:pic>
    <xdr:clientData/>
  </xdr:twoCellAnchor>
  <xdr:twoCellAnchor editAs="oneCell">
    <xdr:from>
      <xdr:col>0</xdr:col>
      <xdr:colOff>313208</xdr:colOff>
      <xdr:row>179</xdr:row>
      <xdr:rowOff>66675</xdr:rowOff>
    </xdr:from>
    <xdr:to>
      <xdr:col>0</xdr:col>
      <xdr:colOff>1758768</xdr:colOff>
      <xdr:row>185</xdr:row>
      <xdr:rowOff>58831</xdr:rowOff>
    </xdr:to>
    <xdr:pic>
      <xdr:nvPicPr>
        <xdr:cNvPr id="18" name="Picture 17" descr="FASTPIPE 033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3208" y="27946350"/>
          <a:ext cx="1445560" cy="963706"/>
        </a:xfrm>
        <a:prstGeom prst="ellipse">
          <a:avLst/>
        </a:prstGeom>
      </xdr:spPr>
    </xdr:pic>
    <xdr:clientData/>
  </xdr:twoCellAnchor>
  <xdr:twoCellAnchor editAs="oneCell">
    <xdr:from>
      <xdr:col>0</xdr:col>
      <xdr:colOff>350184</xdr:colOff>
      <xdr:row>361</xdr:row>
      <xdr:rowOff>28575</xdr:rowOff>
    </xdr:from>
    <xdr:to>
      <xdr:col>0</xdr:col>
      <xdr:colOff>1818154</xdr:colOff>
      <xdr:row>367</xdr:row>
      <xdr:rowOff>35671</xdr:rowOff>
    </xdr:to>
    <xdr:pic>
      <xdr:nvPicPr>
        <xdr:cNvPr id="39" name="Picture 38" descr="FASTPIPE 047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50184" y="59178825"/>
          <a:ext cx="1467970" cy="978646"/>
        </a:xfrm>
        <a:prstGeom prst="rect">
          <a:avLst/>
        </a:prstGeom>
      </xdr:spPr>
    </xdr:pic>
    <xdr:clientData/>
  </xdr:twoCellAnchor>
  <xdr:twoCellAnchor editAs="oneCell">
    <xdr:from>
      <xdr:col>0</xdr:col>
      <xdr:colOff>628087</xdr:colOff>
      <xdr:row>88</xdr:row>
      <xdr:rowOff>81181</xdr:rowOff>
    </xdr:from>
    <xdr:to>
      <xdr:col>0</xdr:col>
      <xdr:colOff>1580589</xdr:colOff>
      <xdr:row>92</xdr:row>
      <xdr:rowOff>121399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087" y="13816231"/>
          <a:ext cx="952502" cy="687918"/>
        </a:xfrm>
        <a:prstGeom prst="ellipse">
          <a:avLst/>
        </a:prstGeom>
      </xdr:spPr>
    </xdr:pic>
    <xdr:clientData/>
  </xdr:twoCellAnchor>
  <xdr:twoCellAnchor editAs="oneCell">
    <xdr:from>
      <xdr:col>0</xdr:col>
      <xdr:colOff>81245</xdr:colOff>
      <xdr:row>341</xdr:row>
      <xdr:rowOff>43141</xdr:rowOff>
    </xdr:from>
    <xdr:to>
      <xdr:col>0</xdr:col>
      <xdr:colOff>1309970</xdr:colOff>
      <xdr:row>346</xdr:row>
      <xdr:rowOff>52666</xdr:rowOff>
    </xdr:to>
    <xdr:pic>
      <xdr:nvPicPr>
        <xdr:cNvPr id="40" name="Picture 39" descr="PIC FOR MAXLINE  TUBING.jp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1245" y="55954891"/>
          <a:ext cx="1228725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546287</xdr:colOff>
      <xdr:row>53</xdr:row>
      <xdr:rowOff>39222</xdr:rowOff>
    </xdr:from>
    <xdr:to>
      <xdr:col>0</xdr:col>
      <xdr:colOff>1444718</xdr:colOff>
      <xdr:row>56</xdr:row>
      <xdr:rowOff>152401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287" y="9488022"/>
          <a:ext cx="898431" cy="598954"/>
        </a:xfrm>
        <a:prstGeom prst="ellipse">
          <a:avLst/>
        </a:prstGeom>
      </xdr:spPr>
    </xdr:pic>
    <xdr:clientData/>
  </xdr:twoCellAnchor>
  <xdr:twoCellAnchor editAs="oneCell">
    <xdr:from>
      <xdr:col>0</xdr:col>
      <xdr:colOff>531159</xdr:colOff>
      <xdr:row>78</xdr:row>
      <xdr:rowOff>17367</xdr:rowOff>
    </xdr:from>
    <xdr:to>
      <xdr:col>0</xdr:col>
      <xdr:colOff>1438834</xdr:colOff>
      <xdr:row>81</xdr:row>
      <xdr:rowOff>136709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59" y="12114117"/>
          <a:ext cx="907675" cy="605117"/>
        </a:xfrm>
        <a:prstGeom prst="ellipse">
          <a:avLst/>
        </a:prstGeom>
      </xdr:spPr>
    </xdr:pic>
    <xdr:clientData/>
  </xdr:twoCellAnchor>
  <xdr:twoCellAnchor editAs="oneCell">
    <xdr:from>
      <xdr:col>0</xdr:col>
      <xdr:colOff>438710</xdr:colOff>
      <xdr:row>109</xdr:row>
      <xdr:rowOff>85725</xdr:rowOff>
    </xdr:from>
    <xdr:to>
      <xdr:col>0</xdr:col>
      <xdr:colOff>1538847</xdr:colOff>
      <xdr:row>114</xdr:row>
      <xdr:rowOff>9525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10" y="17935575"/>
          <a:ext cx="1100137" cy="733425"/>
        </a:xfrm>
        <a:prstGeom prst="ellipse">
          <a:avLst/>
        </a:prstGeom>
      </xdr:spPr>
    </xdr:pic>
    <xdr:clientData/>
  </xdr:twoCellAnchor>
  <xdr:twoCellAnchor editAs="oneCell">
    <xdr:from>
      <xdr:col>0</xdr:col>
      <xdr:colOff>472325</xdr:colOff>
      <xdr:row>145</xdr:row>
      <xdr:rowOff>29136</xdr:rowOff>
    </xdr:from>
    <xdr:to>
      <xdr:col>0</xdr:col>
      <xdr:colOff>1614484</xdr:colOff>
      <xdr:row>149</xdr:row>
      <xdr:rowOff>142875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325" y="22317636"/>
          <a:ext cx="1142159" cy="761439"/>
        </a:xfrm>
        <a:prstGeom prst="ellipse">
          <a:avLst/>
        </a:prstGeom>
      </xdr:spPr>
    </xdr:pic>
    <xdr:clientData/>
  </xdr:twoCellAnchor>
  <xdr:twoCellAnchor editAs="oneCell">
    <xdr:from>
      <xdr:col>0</xdr:col>
      <xdr:colOff>542925</xdr:colOff>
      <xdr:row>155</xdr:row>
      <xdr:rowOff>58272</xdr:rowOff>
    </xdr:from>
    <xdr:to>
      <xdr:col>0</xdr:col>
      <xdr:colOff>1428751</xdr:colOff>
      <xdr:row>158</xdr:row>
      <xdr:rowOff>163048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25461447"/>
          <a:ext cx="885826" cy="590551"/>
        </a:xfrm>
        <a:prstGeom prst="ellipse">
          <a:avLst/>
        </a:prstGeom>
      </xdr:spPr>
    </xdr:pic>
    <xdr:clientData/>
  </xdr:twoCellAnchor>
  <xdr:twoCellAnchor editAs="oneCell">
    <xdr:from>
      <xdr:col>0</xdr:col>
      <xdr:colOff>197493</xdr:colOff>
      <xdr:row>169</xdr:row>
      <xdr:rowOff>104775</xdr:rowOff>
    </xdr:from>
    <xdr:to>
      <xdr:col>0</xdr:col>
      <xdr:colOff>1106571</xdr:colOff>
      <xdr:row>174</xdr:row>
      <xdr:rowOff>22412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493" y="27832050"/>
          <a:ext cx="909078" cy="727262"/>
        </a:xfrm>
        <a:prstGeom prst="ellipse">
          <a:avLst/>
        </a:prstGeom>
      </xdr:spPr>
    </xdr:pic>
    <xdr:clientData/>
  </xdr:twoCellAnchor>
  <xdr:twoCellAnchor editAs="oneCell">
    <xdr:from>
      <xdr:col>0</xdr:col>
      <xdr:colOff>457204</xdr:colOff>
      <xdr:row>187</xdr:row>
      <xdr:rowOff>15688</xdr:rowOff>
    </xdr:from>
    <xdr:to>
      <xdr:col>0</xdr:col>
      <xdr:colOff>1628776</xdr:colOff>
      <xdr:row>191</xdr:row>
      <xdr:rowOff>149036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4" y="30667138"/>
          <a:ext cx="1171572" cy="781048"/>
        </a:xfrm>
        <a:prstGeom prst="ellipse">
          <a:avLst/>
        </a:prstGeom>
      </xdr:spPr>
    </xdr:pic>
    <xdr:clientData/>
  </xdr:twoCellAnchor>
  <xdr:twoCellAnchor editAs="oneCell">
    <xdr:from>
      <xdr:col>0</xdr:col>
      <xdr:colOff>726422</xdr:colOff>
      <xdr:row>207</xdr:row>
      <xdr:rowOff>57150</xdr:rowOff>
    </xdr:from>
    <xdr:to>
      <xdr:col>0</xdr:col>
      <xdr:colOff>1323976</xdr:colOff>
      <xdr:row>209</xdr:row>
      <xdr:rowOff>131670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22" y="33975675"/>
          <a:ext cx="597554" cy="398370"/>
        </a:xfrm>
        <a:prstGeom prst="ellipse">
          <a:avLst/>
        </a:prstGeom>
      </xdr:spPr>
    </xdr:pic>
    <xdr:clientData/>
  </xdr:twoCellAnchor>
  <xdr:twoCellAnchor editAs="oneCell">
    <xdr:from>
      <xdr:col>0</xdr:col>
      <xdr:colOff>219075</xdr:colOff>
      <xdr:row>266</xdr:row>
      <xdr:rowOff>7283</xdr:rowOff>
    </xdr:from>
    <xdr:to>
      <xdr:col>0</xdr:col>
      <xdr:colOff>859155</xdr:colOff>
      <xdr:row>274</xdr:row>
      <xdr:rowOff>19985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8CDF8EF8-D2D4-46D3-A187-29148466A1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41" r="25786"/>
        <a:stretch/>
      </xdr:blipFill>
      <xdr:spPr>
        <a:xfrm>
          <a:off x="219075" y="43650833"/>
          <a:ext cx="640080" cy="1308102"/>
        </a:xfrm>
        <a:prstGeom prst="rect">
          <a:avLst/>
        </a:prstGeom>
      </xdr:spPr>
    </xdr:pic>
    <xdr:clientData/>
  </xdr:twoCellAnchor>
  <xdr:twoCellAnchor editAs="oneCell">
    <xdr:from>
      <xdr:col>0</xdr:col>
      <xdr:colOff>1166533</xdr:colOff>
      <xdr:row>268</xdr:row>
      <xdr:rowOff>21291</xdr:rowOff>
    </xdr:from>
    <xdr:to>
      <xdr:col>0</xdr:col>
      <xdr:colOff>1872812</xdr:colOff>
      <xdr:row>275</xdr:row>
      <xdr:rowOff>86847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7EE7A69-9093-4BFA-8857-1DC1D85F06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84" r="26992" b="454"/>
        <a:stretch/>
      </xdr:blipFill>
      <xdr:spPr>
        <a:xfrm>
          <a:off x="1166533" y="43988691"/>
          <a:ext cx="706279" cy="1199031"/>
        </a:xfrm>
        <a:prstGeom prst="rect">
          <a:avLst/>
        </a:prstGeom>
      </xdr:spPr>
    </xdr:pic>
    <xdr:clientData/>
  </xdr:twoCellAnchor>
  <xdr:twoCellAnchor editAs="oneCell">
    <xdr:from>
      <xdr:col>0</xdr:col>
      <xdr:colOff>776814</xdr:colOff>
      <xdr:row>284</xdr:row>
      <xdr:rowOff>156423</xdr:rowOff>
    </xdr:from>
    <xdr:to>
      <xdr:col>0</xdr:col>
      <xdr:colOff>1710477</xdr:colOff>
      <xdr:row>288</xdr:row>
      <xdr:rowOff>52915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DBB6722-515B-4A2F-BE3E-91AD962A42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73" r="30424"/>
        <a:stretch/>
      </xdr:blipFill>
      <xdr:spPr>
        <a:xfrm rot="5662378">
          <a:off x="971550" y="46557987"/>
          <a:ext cx="544192" cy="933663"/>
        </a:xfrm>
        <a:prstGeom prst="rect">
          <a:avLst/>
        </a:prstGeom>
      </xdr:spPr>
    </xdr:pic>
    <xdr:clientData/>
  </xdr:twoCellAnchor>
  <xdr:twoCellAnchor editAs="oneCell">
    <xdr:from>
      <xdr:col>0</xdr:col>
      <xdr:colOff>468409</xdr:colOff>
      <xdr:row>57</xdr:row>
      <xdr:rowOff>57150</xdr:rowOff>
    </xdr:from>
    <xdr:to>
      <xdr:col>0</xdr:col>
      <xdr:colOff>1539973</xdr:colOff>
      <xdr:row>61</xdr:row>
      <xdr:rowOff>123825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75B8B6C1-F378-4175-8E31-56E552BE7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409" y="9191625"/>
          <a:ext cx="1071564" cy="714375"/>
        </a:xfrm>
        <a:prstGeom prst="ellipse">
          <a:avLst/>
        </a:prstGeom>
      </xdr:spPr>
    </xdr:pic>
    <xdr:clientData/>
  </xdr:twoCellAnchor>
  <xdr:twoCellAnchor editAs="oneCell">
    <xdr:from>
      <xdr:col>0</xdr:col>
      <xdr:colOff>571500</xdr:colOff>
      <xdr:row>49</xdr:row>
      <xdr:rowOff>32496</xdr:rowOff>
    </xdr:from>
    <xdr:to>
      <xdr:col>0</xdr:col>
      <xdr:colOff>1466850</xdr:colOff>
      <xdr:row>52</xdr:row>
      <xdr:rowOff>143622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81208B2D-96D3-4D3A-9FAE-E8C974460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8023971"/>
          <a:ext cx="895350" cy="596901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556933</xdr:colOff>
      <xdr:row>73</xdr:row>
      <xdr:rowOff>95813</xdr:rowOff>
    </xdr:from>
    <xdr:to>
      <xdr:col>0</xdr:col>
      <xdr:colOff>1466850</xdr:colOff>
      <xdr:row>77</xdr:row>
      <xdr:rowOff>54724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236634F1-E490-4F6E-8D3C-485EC9AFE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933" y="11373413"/>
          <a:ext cx="909917" cy="606611"/>
        </a:xfrm>
        <a:prstGeom prst="ellipse">
          <a:avLst/>
        </a:prstGeom>
      </xdr:spPr>
    </xdr:pic>
    <xdr:clientData/>
  </xdr:twoCellAnchor>
  <xdr:twoCellAnchor editAs="oneCell">
    <xdr:from>
      <xdr:col>0</xdr:col>
      <xdr:colOff>600635</xdr:colOff>
      <xdr:row>105</xdr:row>
      <xdr:rowOff>38100</xdr:rowOff>
    </xdr:from>
    <xdr:to>
      <xdr:col>0</xdr:col>
      <xdr:colOff>1514475</xdr:colOff>
      <xdr:row>108</xdr:row>
      <xdr:rowOff>161552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7EBC2B74-5ED1-473D-8589-51660681F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635" y="17240250"/>
          <a:ext cx="913840" cy="609227"/>
        </a:xfrm>
        <a:prstGeom prst="ellipse">
          <a:avLst/>
        </a:prstGeom>
      </xdr:spPr>
    </xdr:pic>
    <xdr:clientData/>
  </xdr:twoCellAnchor>
  <xdr:twoCellAnchor editAs="oneCell">
    <xdr:from>
      <xdr:col>0</xdr:col>
      <xdr:colOff>307043</xdr:colOff>
      <xdr:row>137</xdr:row>
      <xdr:rowOff>107577</xdr:rowOff>
    </xdr:from>
    <xdr:to>
      <xdr:col>0</xdr:col>
      <xdr:colOff>1775013</xdr:colOff>
      <xdr:row>143</xdr:row>
      <xdr:rowOff>114674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255FD99B-4D2C-461B-BFC7-1B977E33B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043" y="22567527"/>
          <a:ext cx="1467970" cy="978647"/>
        </a:xfrm>
        <a:prstGeom prst="ellipse">
          <a:avLst/>
        </a:prstGeom>
      </xdr:spPr>
    </xdr:pic>
    <xdr:clientData/>
  </xdr:twoCellAnchor>
  <xdr:twoCellAnchor editAs="oneCell">
    <xdr:from>
      <xdr:col>0</xdr:col>
      <xdr:colOff>675938</xdr:colOff>
      <xdr:row>69</xdr:row>
      <xdr:rowOff>10847</xdr:rowOff>
    </xdr:from>
    <xdr:to>
      <xdr:col>0</xdr:col>
      <xdr:colOff>1340608</xdr:colOff>
      <xdr:row>71</xdr:row>
      <xdr:rowOff>130110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F45F437-6DC1-4196-80F3-AA6CA5DB8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619924">
          <a:off x="675938" y="11278922"/>
          <a:ext cx="664670" cy="443113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551330</xdr:colOff>
      <xdr:row>93</xdr:row>
      <xdr:rowOff>38662</xdr:rowOff>
    </xdr:from>
    <xdr:to>
      <xdr:col>0</xdr:col>
      <xdr:colOff>1694330</xdr:colOff>
      <xdr:row>97</xdr:row>
      <xdr:rowOff>152962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BCE1C1DF-CB2D-4119-9992-CBEBE8861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330" y="14592862"/>
          <a:ext cx="1143000" cy="762000"/>
        </a:xfrm>
        <a:prstGeom prst="ellipse">
          <a:avLst/>
        </a:prstGeom>
      </xdr:spPr>
    </xdr:pic>
    <xdr:clientData/>
  </xdr:twoCellAnchor>
  <xdr:twoCellAnchor editAs="oneCell">
    <xdr:from>
      <xdr:col>0</xdr:col>
      <xdr:colOff>428628</xdr:colOff>
      <xdr:row>82</xdr:row>
      <xdr:rowOff>79562</xdr:rowOff>
    </xdr:from>
    <xdr:to>
      <xdr:col>0</xdr:col>
      <xdr:colOff>1533526</xdr:colOff>
      <xdr:row>87</xdr:row>
      <xdr:rowOff>6535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DF867B47-36CE-48CC-BFE2-D5B95C7D6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8" y="12833537"/>
          <a:ext cx="1104898" cy="736598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628650</xdr:colOff>
      <xdr:row>114</xdr:row>
      <xdr:rowOff>86099</xdr:rowOff>
    </xdr:from>
    <xdr:to>
      <xdr:col>0</xdr:col>
      <xdr:colOff>1385329</xdr:colOff>
      <xdr:row>117</xdr:row>
      <xdr:rowOff>104775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91E600B-EB91-4552-BA60-D8134F484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8745574"/>
          <a:ext cx="756679" cy="504451"/>
        </a:xfrm>
        <a:prstGeom prst="ellipse">
          <a:avLst/>
        </a:prstGeom>
      </xdr:spPr>
    </xdr:pic>
    <xdr:clientData/>
  </xdr:twoCellAnchor>
  <xdr:twoCellAnchor editAs="oneCell">
    <xdr:from>
      <xdr:col>0</xdr:col>
      <xdr:colOff>457759</xdr:colOff>
      <xdr:row>159</xdr:row>
      <xdr:rowOff>65555</xdr:rowOff>
    </xdr:from>
    <xdr:to>
      <xdr:col>0</xdr:col>
      <xdr:colOff>1514475</xdr:colOff>
      <xdr:row>163</xdr:row>
      <xdr:rowOff>122332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2A5B1B2-9479-4F31-A218-85CA989D9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759" y="26125955"/>
          <a:ext cx="1056716" cy="704477"/>
        </a:xfrm>
        <a:prstGeom prst="ellipse">
          <a:avLst/>
        </a:prstGeom>
      </xdr:spPr>
    </xdr:pic>
    <xdr:clientData/>
  </xdr:twoCellAnchor>
  <xdr:twoCellAnchor editAs="oneCell">
    <xdr:from>
      <xdr:col>0</xdr:col>
      <xdr:colOff>857251</xdr:colOff>
      <xdr:row>172</xdr:row>
      <xdr:rowOff>57150</xdr:rowOff>
    </xdr:from>
    <xdr:to>
      <xdr:col>0</xdr:col>
      <xdr:colOff>1943101</xdr:colOff>
      <xdr:row>176</xdr:row>
      <xdr:rowOff>133350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D71F7AF6-8F96-4E38-A013-A22437665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1" y="28241625"/>
          <a:ext cx="1085850" cy="723900"/>
        </a:xfrm>
        <a:prstGeom prst="ellipse">
          <a:avLst/>
        </a:prstGeom>
      </xdr:spPr>
    </xdr:pic>
    <xdr:clientData/>
  </xdr:twoCellAnchor>
  <xdr:twoCellAnchor editAs="oneCell">
    <xdr:from>
      <xdr:col>0</xdr:col>
      <xdr:colOff>445995</xdr:colOff>
      <xdr:row>192</xdr:row>
      <xdr:rowOff>12888</xdr:rowOff>
    </xdr:from>
    <xdr:to>
      <xdr:col>0</xdr:col>
      <xdr:colOff>1609725</xdr:colOff>
      <xdr:row>196</xdr:row>
      <xdr:rowOff>141008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BE08C5BB-13EA-4A34-85A4-B6775B0ED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995" y="31473963"/>
          <a:ext cx="1163730" cy="775820"/>
        </a:xfrm>
        <a:prstGeom prst="ellipse">
          <a:avLst/>
        </a:prstGeom>
      </xdr:spPr>
    </xdr:pic>
    <xdr:clientData/>
  </xdr:twoCellAnchor>
  <xdr:twoCellAnchor editAs="oneCell">
    <xdr:from>
      <xdr:col>0</xdr:col>
      <xdr:colOff>752475</xdr:colOff>
      <xdr:row>231</xdr:row>
      <xdr:rowOff>38100</xdr:rowOff>
    </xdr:from>
    <xdr:to>
      <xdr:col>0</xdr:col>
      <xdr:colOff>1466850</xdr:colOff>
      <xdr:row>234</xdr:row>
      <xdr:rowOff>122111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5CF546A7-8C7C-40EB-A7BB-2479D7BD9F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35" t="6757" r="14549" b="8041"/>
        <a:stretch/>
      </xdr:blipFill>
      <xdr:spPr>
        <a:xfrm>
          <a:off x="752475" y="37928550"/>
          <a:ext cx="714375" cy="569786"/>
        </a:xfrm>
        <a:prstGeom prst="ellipse">
          <a:avLst/>
        </a:prstGeom>
      </xdr:spPr>
    </xdr:pic>
    <xdr:clientData/>
  </xdr:twoCellAnchor>
  <xdr:twoCellAnchor editAs="oneCell">
    <xdr:from>
      <xdr:col>0</xdr:col>
      <xdr:colOff>723900</xdr:colOff>
      <xdr:row>240</xdr:row>
      <xdr:rowOff>47626</xdr:rowOff>
    </xdr:from>
    <xdr:to>
      <xdr:col>0</xdr:col>
      <xdr:colOff>1485900</xdr:colOff>
      <xdr:row>245</xdr:row>
      <xdr:rowOff>76202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1B37644-9C88-4D52-A86E-6FAF67548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37604701"/>
          <a:ext cx="762000" cy="838201"/>
        </a:xfrm>
        <a:prstGeom prst="rect">
          <a:avLst/>
        </a:prstGeom>
      </xdr:spPr>
    </xdr:pic>
    <xdr:clientData/>
  </xdr:twoCellAnchor>
  <xdr:oneCellAnchor>
    <xdr:from>
      <xdr:col>0</xdr:col>
      <xdr:colOff>688574</xdr:colOff>
      <xdr:row>383</xdr:row>
      <xdr:rowOff>85725</xdr:rowOff>
    </xdr:from>
    <xdr:ext cx="540152" cy="533400"/>
    <xdr:pic>
      <xdr:nvPicPr>
        <xdr:cNvPr id="67" name="Picture 66">
          <a:extLst>
            <a:ext uri="{FF2B5EF4-FFF2-40B4-BE49-F238E27FC236}">
              <a16:creationId xmlns:a16="http://schemas.microsoft.com/office/drawing/2014/main" id="{2F7E0D9A-ADE3-4ED9-8FD5-72DC0530A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574" y="62836425"/>
          <a:ext cx="540152" cy="533400"/>
        </a:xfrm>
        <a:prstGeom prst="rect">
          <a:avLst/>
        </a:prstGeom>
      </xdr:spPr>
    </xdr:pic>
    <xdr:clientData/>
  </xdr:oneCellAnchor>
  <xdr:oneCellAnchor>
    <xdr:from>
      <xdr:col>0</xdr:col>
      <xdr:colOff>104775</xdr:colOff>
      <xdr:row>352</xdr:row>
      <xdr:rowOff>76200</xdr:rowOff>
    </xdr:from>
    <xdr:ext cx="986118" cy="657412"/>
    <xdr:pic>
      <xdr:nvPicPr>
        <xdr:cNvPr id="84" name="Picture 83">
          <a:extLst>
            <a:ext uri="{FF2B5EF4-FFF2-40B4-BE49-F238E27FC236}">
              <a16:creationId xmlns:a16="http://schemas.microsoft.com/office/drawing/2014/main" id="{094595AA-EDF5-4E8F-8F19-2A024C2BB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57769125"/>
          <a:ext cx="986118" cy="657412"/>
        </a:xfrm>
        <a:prstGeom prst="rect">
          <a:avLst/>
        </a:prstGeom>
      </xdr:spPr>
    </xdr:pic>
    <xdr:clientData/>
  </xdr:oneCellAnchor>
  <xdr:oneCellAnchor>
    <xdr:from>
      <xdr:col>0</xdr:col>
      <xdr:colOff>981075</xdr:colOff>
      <xdr:row>351</xdr:row>
      <xdr:rowOff>57150</xdr:rowOff>
    </xdr:from>
    <xdr:ext cx="994745" cy="1320971"/>
    <xdr:pic>
      <xdr:nvPicPr>
        <xdr:cNvPr id="85" name="Picture 84">
          <a:extLst>
            <a:ext uri="{FF2B5EF4-FFF2-40B4-BE49-F238E27FC236}">
              <a16:creationId xmlns:a16="http://schemas.microsoft.com/office/drawing/2014/main" id="{7B58CC53-EA31-4D56-8D47-363D35591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55778400"/>
          <a:ext cx="994745" cy="1320971"/>
        </a:xfrm>
        <a:prstGeom prst="rect">
          <a:avLst/>
        </a:prstGeom>
      </xdr:spPr>
    </xdr:pic>
    <xdr:clientData/>
  </xdr:oneCellAnchor>
  <xdr:oneCellAnchor>
    <xdr:from>
      <xdr:col>0</xdr:col>
      <xdr:colOff>561975</xdr:colOff>
      <xdr:row>388</xdr:row>
      <xdr:rowOff>56590</xdr:rowOff>
    </xdr:from>
    <xdr:ext cx="1066800" cy="619685"/>
    <xdr:pic>
      <xdr:nvPicPr>
        <xdr:cNvPr id="26" name="Picture 25">
          <a:extLst>
            <a:ext uri="{FF2B5EF4-FFF2-40B4-BE49-F238E27FC236}">
              <a16:creationId xmlns:a16="http://schemas.microsoft.com/office/drawing/2014/main" id="{5235EDE1-97B0-430A-B677-E3A0549947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-12397" b="5397"/>
        <a:stretch/>
      </xdr:blipFill>
      <xdr:spPr>
        <a:xfrm>
          <a:off x="561975" y="63664540"/>
          <a:ext cx="1066800" cy="619685"/>
        </a:xfrm>
        <a:prstGeom prst="ellipse">
          <a:avLst/>
        </a:prstGeom>
      </xdr:spPr>
    </xdr:pic>
    <xdr:clientData/>
  </xdr:oneCellAnchor>
  <xdr:twoCellAnchor editAs="oneCell">
    <xdr:from>
      <xdr:col>0</xdr:col>
      <xdr:colOff>123825</xdr:colOff>
      <xdr:row>39</xdr:row>
      <xdr:rowOff>123824</xdr:rowOff>
    </xdr:from>
    <xdr:to>
      <xdr:col>0</xdr:col>
      <xdr:colOff>1081088</xdr:colOff>
      <xdr:row>43</xdr:row>
      <xdr:rowOff>114299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B4BCF6D-C857-479C-ABD4-9E8F294D8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6476999"/>
          <a:ext cx="957263" cy="638175"/>
        </a:xfrm>
        <a:prstGeom prst="ellipse">
          <a:avLst/>
        </a:prstGeom>
      </xdr:spPr>
    </xdr:pic>
    <xdr:clientData/>
  </xdr:twoCellAnchor>
  <xdr:oneCellAnchor>
    <xdr:from>
      <xdr:col>0</xdr:col>
      <xdr:colOff>693644</xdr:colOff>
      <xdr:row>227</xdr:row>
      <xdr:rowOff>45944</xdr:rowOff>
    </xdr:from>
    <xdr:ext cx="897031" cy="598021"/>
    <xdr:pic>
      <xdr:nvPicPr>
        <xdr:cNvPr id="89" name="Picture 88">
          <a:extLst>
            <a:ext uri="{FF2B5EF4-FFF2-40B4-BE49-F238E27FC236}">
              <a16:creationId xmlns:a16="http://schemas.microsoft.com/office/drawing/2014/main" id="{09F06747-DD88-4259-A486-E87F8663B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644" y="35459894"/>
          <a:ext cx="897031" cy="598021"/>
        </a:xfrm>
        <a:prstGeom prst="ellipse">
          <a:avLst/>
        </a:prstGeom>
      </xdr:spPr>
    </xdr:pic>
    <xdr:clientData/>
  </xdr:oneCellAnchor>
  <xdr:twoCellAnchor editAs="oneCell">
    <xdr:from>
      <xdr:col>0</xdr:col>
      <xdr:colOff>862549</xdr:colOff>
      <xdr:row>289</xdr:row>
      <xdr:rowOff>130118</xdr:rowOff>
    </xdr:from>
    <xdr:to>
      <xdr:col>0</xdr:col>
      <xdr:colOff>1680629</xdr:colOff>
      <xdr:row>292</xdr:row>
      <xdr:rowOff>127054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7358D975-3E3C-449E-9031-4A6547CCE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44" t="774" r="31664" b="5188"/>
        <a:stretch/>
      </xdr:blipFill>
      <xdr:spPr>
        <a:xfrm rot="6340560">
          <a:off x="1030233" y="47368359"/>
          <a:ext cx="482711" cy="818080"/>
        </a:xfrm>
        <a:prstGeom prst="ellipse">
          <a:avLst/>
        </a:prstGeom>
      </xdr:spPr>
    </xdr:pic>
    <xdr:clientData/>
  </xdr:twoCellAnchor>
  <xdr:twoCellAnchor editAs="oneCell">
    <xdr:from>
      <xdr:col>0</xdr:col>
      <xdr:colOff>304800</xdr:colOff>
      <xdr:row>257</xdr:row>
      <xdr:rowOff>57149</xdr:rowOff>
    </xdr:from>
    <xdr:to>
      <xdr:col>0</xdr:col>
      <xdr:colOff>1890713</xdr:colOff>
      <xdr:row>263</xdr:row>
      <xdr:rowOff>142874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4B13133-7FEE-4403-BC92-63C06542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40414574"/>
          <a:ext cx="1585913" cy="1057275"/>
        </a:xfrm>
        <a:prstGeom prst="ellipse">
          <a:avLst/>
        </a:prstGeom>
      </xdr:spPr>
    </xdr:pic>
    <xdr:clientData/>
  </xdr:twoCellAnchor>
  <xdr:twoCellAnchor editAs="oneCell">
    <xdr:from>
      <xdr:col>0</xdr:col>
      <xdr:colOff>990601</xdr:colOff>
      <xdr:row>372</xdr:row>
      <xdr:rowOff>76200</xdr:rowOff>
    </xdr:from>
    <xdr:to>
      <xdr:col>0</xdr:col>
      <xdr:colOff>1962151</xdr:colOff>
      <xdr:row>376</xdr:row>
      <xdr:rowOff>76001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FD518CC-EF37-421F-8182-083351FD8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1" y="61045725"/>
          <a:ext cx="971550" cy="647501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13</xdr:row>
      <xdr:rowOff>66675</xdr:rowOff>
    </xdr:from>
    <xdr:to>
      <xdr:col>0</xdr:col>
      <xdr:colOff>1514476</xdr:colOff>
      <xdr:row>19</xdr:row>
      <xdr:rowOff>6229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EF9E127-8BD8-4FC9-9D18-104590F17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6" y="2190750"/>
          <a:ext cx="1409700" cy="911104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104774</xdr:colOff>
      <xdr:row>31</xdr:row>
      <xdr:rowOff>47625</xdr:rowOff>
    </xdr:from>
    <xdr:to>
      <xdr:col>0</xdr:col>
      <xdr:colOff>947736</xdr:colOff>
      <xdr:row>34</xdr:row>
      <xdr:rowOff>109538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FEE7E29-0DEE-46BD-95E0-856FEE2D2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4" y="5105400"/>
          <a:ext cx="842962" cy="547688"/>
        </a:xfrm>
        <a:prstGeom prst="rect">
          <a:avLst/>
        </a:prstGeom>
      </xdr:spPr>
    </xdr:pic>
    <xdr:clientData/>
  </xdr:twoCellAnchor>
  <xdr:twoCellAnchor editAs="oneCell">
    <xdr:from>
      <xdr:col>0</xdr:col>
      <xdr:colOff>174131</xdr:colOff>
      <xdr:row>35</xdr:row>
      <xdr:rowOff>51536</xdr:rowOff>
    </xdr:from>
    <xdr:to>
      <xdr:col>0</xdr:col>
      <xdr:colOff>1000496</xdr:colOff>
      <xdr:row>38</xdr:row>
      <xdr:rowOff>102384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17D4E248-1EA9-408A-A9C6-9416EDFB4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071997">
          <a:off x="174131" y="5757011"/>
          <a:ext cx="826365" cy="536623"/>
        </a:xfrm>
        <a:prstGeom prst="rect">
          <a:avLst/>
        </a:prstGeom>
      </xdr:spPr>
    </xdr:pic>
    <xdr:clientData/>
  </xdr:twoCellAnchor>
  <xdr:twoCellAnchor editAs="oneCell">
    <xdr:from>
      <xdr:col>0</xdr:col>
      <xdr:colOff>139589</xdr:colOff>
      <xdr:row>44</xdr:row>
      <xdr:rowOff>30627</xdr:rowOff>
    </xdr:from>
    <xdr:to>
      <xdr:col>0</xdr:col>
      <xdr:colOff>922749</xdr:colOff>
      <xdr:row>47</xdr:row>
      <xdr:rowOff>50025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5C0F5F6-B64A-45FA-BF3E-319D91526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818006">
          <a:off x="139589" y="7193427"/>
          <a:ext cx="783160" cy="505173"/>
        </a:xfrm>
        <a:prstGeom prst="rect">
          <a:avLst/>
        </a:prstGeom>
      </xdr:spPr>
    </xdr:pic>
    <xdr:clientData/>
  </xdr:twoCellAnchor>
  <xdr:twoCellAnchor editAs="oneCell">
    <xdr:from>
      <xdr:col>0</xdr:col>
      <xdr:colOff>607217</xdr:colOff>
      <xdr:row>63</xdr:row>
      <xdr:rowOff>47623</xdr:rowOff>
    </xdr:from>
    <xdr:to>
      <xdr:col>0</xdr:col>
      <xdr:colOff>1528763</xdr:colOff>
      <xdr:row>67</xdr:row>
      <xdr:rowOff>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C4013001-2254-4456-999A-B852BF3A6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17" y="10334623"/>
          <a:ext cx="921546" cy="600077"/>
        </a:xfrm>
        <a:prstGeom prst="rect">
          <a:avLst/>
        </a:prstGeom>
      </xdr:spPr>
    </xdr:pic>
    <xdr:clientData/>
  </xdr:twoCellAnchor>
  <xdr:twoCellAnchor editAs="oneCell">
    <xdr:from>
      <xdr:col>0</xdr:col>
      <xdr:colOff>557214</xdr:colOff>
      <xdr:row>99</xdr:row>
      <xdr:rowOff>88664</xdr:rowOff>
    </xdr:from>
    <xdr:to>
      <xdr:col>0</xdr:col>
      <xdr:colOff>1514476</xdr:colOff>
      <xdr:row>103</xdr:row>
      <xdr:rowOff>65561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916F1B6B-15D0-4524-8956-CAEFC4AE8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4" y="16290689"/>
          <a:ext cx="957262" cy="624597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685800</xdr:colOff>
      <xdr:row>124</xdr:row>
      <xdr:rowOff>111093</xdr:rowOff>
    </xdr:from>
    <xdr:to>
      <xdr:col>0</xdr:col>
      <xdr:colOff>1357313</xdr:colOff>
      <xdr:row>128</xdr:row>
      <xdr:rowOff>93288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B0E82983-9288-43EA-8792-EE33495762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84" t="14718" r="24193" b="9072"/>
        <a:stretch/>
      </xdr:blipFill>
      <xdr:spPr>
        <a:xfrm>
          <a:off x="685800" y="20427918"/>
          <a:ext cx="671513" cy="629895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485775</xdr:colOff>
      <xdr:row>130</xdr:row>
      <xdr:rowOff>52655</xdr:rowOff>
    </xdr:from>
    <xdr:to>
      <xdr:col>0</xdr:col>
      <xdr:colOff>1624013</xdr:colOff>
      <xdr:row>134</xdr:row>
      <xdr:rowOff>147635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2035FBDD-4AFF-4CF8-B521-AFD09D2A5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21369605"/>
          <a:ext cx="1138238" cy="742680"/>
        </a:xfrm>
        <a:prstGeom prst="rect">
          <a:avLst/>
        </a:prstGeom>
      </xdr:spPr>
    </xdr:pic>
    <xdr:clientData/>
  </xdr:twoCellAnchor>
  <xdr:twoCellAnchor editAs="oneCell">
    <xdr:from>
      <xdr:col>0</xdr:col>
      <xdr:colOff>661987</xdr:colOff>
      <xdr:row>165</xdr:row>
      <xdr:rowOff>33338</xdr:rowOff>
    </xdr:from>
    <xdr:to>
      <xdr:col>0</xdr:col>
      <xdr:colOff>1828800</xdr:colOff>
      <xdr:row>169</xdr:row>
      <xdr:rowOff>144463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06F166E-EA20-4EAF-9A0F-154F1A547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" y="27112913"/>
          <a:ext cx="1166813" cy="758825"/>
        </a:xfrm>
        <a:prstGeom prst="rect">
          <a:avLst/>
        </a:prstGeom>
      </xdr:spPr>
    </xdr:pic>
    <xdr:clientData/>
  </xdr:twoCellAnchor>
  <xdr:twoCellAnchor editAs="oneCell">
    <xdr:from>
      <xdr:col>0</xdr:col>
      <xdr:colOff>138114</xdr:colOff>
      <xdr:row>179</xdr:row>
      <xdr:rowOff>47625</xdr:rowOff>
    </xdr:from>
    <xdr:to>
      <xdr:col>0</xdr:col>
      <xdr:colOff>1871663</xdr:colOff>
      <xdr:row>186</xdr:row>
      <xdr:rowOff>36511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CA33AF21-66AA-45BD-BB21-82567FADE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4" y="29384625"/>
          <a:ext cx="1733549" cy="1122361"/>
        </a:xfrm>
        <a:prstGeom prst="rect">
          <a:avLst/>
        </a:prstGeom>
      </xdr:spPr>
    </xdr:pic>
    <xdr:clientData/>
  </xdr:twoCellAnchor>
  <xdr:twoCellAnchor editAs="oneCell">
    <xdr:from>
      <xdr:col>0</xdr:col>
      <xdr:colOff>338139</xdr:colOff>
      <xdr:row>199</xdr:row>
      <xdr:rowOff>80962</xdr:rowOff>
    </xdr:from>
    <xdr:to>
      <xdr:col>0</xdr:col>
      <xdr:colOff>1847851</xdr:colOff>
      <xdr:row>205</xdr:row>
      <xdr:rowOff>89200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37A046D4-FD70-4501-84C1-CABD71646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139" y="32694562"/>
          <a:ext cx="1509712" cy="979788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714376</xdr:colOff>
      <xdr:row>211</xdr:row>
      <xdr:rowOff>41275</xdr:rowOff>
    </xdr:from>
    <xdr:to>
      <xdr:col>0</xdr:col>
      <xdr:colOff>1571626</xdr:colOff>
      <xdr:row>214</xdr:row>
      <xdr:rowOff>114456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263693A-AB96-4801-AC08-FD5B62F77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33159700"/>
          <a:ext cx="857250" cy="558956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222</xdr:row>
      <xdr:rowOff>22222</xdr:rowOff>
    </xdr:from>
    <xdr:to>
      <xdr:col>0</xdr:col>
      <xdr:colOff>1690688</xdr:colOff>
      <xdr:row>226</xdr:row>
      <xdr:rowOff>146048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2CC2861A-F6EA-4679-AFE8-9B0178CBF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36436297"/>
          <a:ext cx="1185863" cy="771526"/>
        </a:xfrm>
        <a:prstGeom prst="rect">
          <a:avLst/>
        </a:prstGeom>
      </xdr:spPr>
    </xdr:pic>
    <xdr:clientData/>
  </xdr:twoCellAnchor>
  <xdr:twoCellAnchor editAs="oneCell">
    <xdr:from>
      <xdr:col>0</xdr:col>
      <xdr:colOff>328611</xdr:colOff>
      <xdr:row>240</xdr:row>
      <xdr:rowOff>76200</xdr:rowOff>
    </xdr:from>
    <xdr:to>
      <xdr:col>0</xdr:col>
      <xdr:colOff>1814512</xdr:colOff>
      <xdr:row>245</xdr:row>
      <xdr:rowOff>119063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A357BC56-0CCB-4662-8B0E-C298383ADC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46" b="7692"/>
        <a:stretch/>
      </xdr:blipFill>
      <xdr:spPr>
        <a:xfrm>
          <a:off x="328611" y="37642800"/>
          <a:ext cx="1485901" cy="852488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247</xdr:row>
      <xdr:rowOff>55172</xdr:rowOff>
    </xdr:from>
    <xdr:to>
      <xdr:col>0</xdr:col>
      <xdr:colOff>1552575</xdr:colOff>
      <xdr:row>250</xdr:row>
      <xdr:rowOff>131927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20FA14B4-7FDD-4ACF-B8CB-7332CCC30C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84" b="9678"/>
        <a:stretch/>
      </xdr:blipFill>
      <xdr:spPr>
        <a:xfrm>
          <a:off x="476250" y="40564997"/>
          <a:ext cx="1076325" cy="562530"/>
        </a:xfrm>
        <a:prstGeom prst="rect">
          <a:avLst/>
        </a:prstGeom>
      </xdr:spPr>
    </xdr:pic>
    <xdr:clientData/>
  </xdr:twoCellAnchor>
  <xdr:twoCellAnchor editAs="oneCell">
    <xdr:from>
      <xdr:col>0</xdr:col>
      <xdr:colOff>385764</xdr:colOff>
      <xdr:row>251</xdr:row>
      <xdr:rowOff>60323</xdr:rowOff>
    </xdr:from>
    <xdr:to>
      <xdr:col>0</xdr:col>
      <xdr:colOff>1762125</xdr:colOff>
      <xdr:row>256</xdr:row>
      <xdr:rowOff>145409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D62136DB-40AD-4800-BE66-B4D826623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4" y="39436673"/>
          <a:ext cx="1376361" cy="89471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277</xdr:row>
      <xdr:rowOff>16696</xdr:rowOff>
    </xdr:from>
    <xdr:to>
      <xdr:col>0</xdr:col>
      <xdr:colOff>1581150</xdr:colOff>
      <xdr:row>282</xdr:row>
      <xdr:rowOff>111238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C4D6B4EB-8DED-4596-A9E0-2875E84A82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406" b="19841"/>
        <a:stretch/>
      </xdr:blipFill>
      <xdr:spPr>
        <a:xfrm>
          <a:off x="476250" y="45460471"/>
          <a:ext cx="1104900" cy="9041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294</xdr:row>
      <xdr:rowOff>85722</xdr:rowOff>
    </xdr:from>
    <xdr:to>
      <xdr:col>0</xdr:col>
      <xdr:colOff>1962152</xdr:colOff>
      <xdr:row>302</xdr:row>
      <xdr:rowOff>147637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EA255C37-C582-48D1-9586-70A31B713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320322"/>
          <a:ext cx="1962152" cy="1357315"/>
        </a:xfrm>
        <a:prstGeom prst="rect">
          <a:avLst/>
        </a:prstGeom>
      </xdr:spPr>
    </xdr:pic>
    <xdr:clientData/>
  </xdr:twoCellAnchor>
  <xdr:twoCellAnchor editAs="oneCell">
    <xdr:from>
      <xdr:col>0</xdr:col>
      <xdr:colOff>637309</xdr:colOff>
      <xdr:row>317</xdr:row>
      <xdr:rowOff>24676</xdr:rowOff>
    </xdr:from>
    <xdr:to>
      <xdr:col>0</xdr:col>
      <xdr:colOff>1856538</xdr:colOff>
      <xdr:row>323</xdr:row>
      <xdr:rowOff>157283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D47F4452-EC5B-4A5B-A810-71EF305EB1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64" r="12880"/>
        <a:stretch/>
      </xdr:blipFill>
      <xdr:spPr>
        <a:xfrm rot="1223645">
          <a:off x="637309" y="51983551"/>
          <a:ext cx="1219229" cy="1104157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295274</xdr:colOff>
      <xdr:row>321</xdr:row>
      <xdr:rowOff>139841</xdr:rowOff>
    </xdr:from>
    <xdr:to>
      <xdr:col>0</xdr:col>
      <xdr:colOff>1571624</xdr:colOff>
      <xdr:row>326</xdr:row>
      <xdr:rowOff>161923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87FAA804-4445-4950-97F7-DC9AE3511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988228">
          <a:off x="295274" y="52746416"/>
          <a:ext cx="1276350" cy="831707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329</xdr:row>
      <xdr:rowOff>95250</xdr:rowOff>
    </xdr:from>
    <xdr:to>
      <xdr:col>0</xdr:col>
      <xdr:colOff>1752600</xdr:colOff>
      <xdr:row>335</xdr:row>
      <xdr:rowOff>79001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70BE86AD-7458-4AA8-820A-E092E8F30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4035325"/>
          <a:ext cx="1476375" cy="955301"/>
        </a:xfrm>
        <a:prstGeom prst="rect">
          <a:avLst/>
        </a:prstGeom>
      </xdr:spPr>
    </xdr:pic>
    <xdr:clientData/>
  </xdr:twoCellAnchor>
  <xdr:twoCellAnchor editAs="oneCell">
    <xdr:from>
      <xdr:col>0</xdr:col>
      <xdr:colOff>331971</xdr:colOff>
      <xdr:row>373</xdr:row>
      <xdr:rowOff>111540</xdr:rowOff>
    </xdr:from>
    <xdr:to>
      <xdr:col>0</xdr:col>
      <xdr:colOff>1108257</xdr:colOff>
      <xdr:row>381</xdr:row>
      <xdr:rowOff>7524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D3BB637B-8360-4A6A-8794-4A548FEA8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791173">
          <a:off x="124422" y="61421964"/>
          <a:ext cx="1191384" cy="776286"/>
        </a:xfrm>
        <a:prstGeom prst="rect">
          <a:avLst/>
        </a:prstGeom>
      </xdr:spPr>
    </xdr:pic>
    <xdr:clientData/>
  </xdr:twoCellAnchor>
  <xdr:twoCellAnchor editAs="oneCell">
    <xdr:from>
      <xdr:col>0</xdr:col>
      <xdr:colOff>639063</xdr:colOff>
      <xdr:row>394</xdr:row>
      <xdr:rowOff>114299</xdr:rowOff>
    </xdr:from>
    <xdr:to>
      <xdr:col>0</xdr:col>
      <xdr:colOff>1366838</xdr:colOff>
      <xdr:row>401</xdr:row>
      <xdr:rowOff>45243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7C949D0F-CE09-4D0E-A593-FBC289DCE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063" y="64712849"/>
          <a:ext cx="727775" cy="1064419"/>
        </a:xfrm>
        <a:prstGeom prst="rect">
          <a:avLst/>
        </a:prstGeom>
      </xdr:spPr>
    </xdr:pic>
    <xdr:clientData/>
  </xdr:twoCellAnchor>
  <xdr:twoCellAnchor editAs="oneCell">
    <xdr:from>
      <xdr:col>0</xdr:col>
      <xdr:colOff>319928</xdr:colOff>
      <xdr:row>6</xdr:row>
      <xdr:rowOff>87966</xdr:rowOff>
    </xdr:from>
    <xdr:to>
      <xdr:col>0</xdr:col>
      <xdr:colOff>1888751</xdr:colOff>
      <xdr:row>13</xdr:row>
      <xdr:rowOff>373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CAC56907-CF58-4E0E-8C2A-F44D94A78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928" y="1078566"/>
          <a:ext cx="1568823" cy="1045882"/>
        </a:xfrm>
        <a:prstGeom prst="ellipse">
          <a:avLst/>
        </a:prstGeom>
      </xdr:spPr>
    </xdr:pic>
    <xdr:clientData/>
  </xdr:twoCellAnchor>
  <xdr:twoCellAnchor editAs="oneCell">
    <xdr:from>
      <xdr:col>0</xdr:col>
      <xdr:colOff>585788</xdr:colOff>
      <xdr:row>236</xdr:row>
      <xdr:rowOff>57150</xdr:rowOff>
    </xdr:from>
    <xdr:to>
      <xdr:col>0</xdr:col>
      <xdr:colOff>1609725</xdr:colOff>
      <xdr:row>239</xdr:row>
      <xdr:rowOff>111792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7E6E478C-3986-4197-869A-5902B5D1C3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88" t="10147" r="588" b="8677"/>
        <a:stretch/>
      </xdr:blipFill>
      <xdr:spPr>
        <a:xfrm>
          <a:off x="585788" y="38776275"/>
          <a:ext cx="1023937" cy="540417"/>
        </a:xfrm>
        <a:prstGeom prst="rect">
          <a:avLst/>
        </a:prstGeom>
      </xdr:spPr>
    </xdr:pic>
    <xdr:clientData/>
  </xdr:twoCellAnchor>
  <xdr:twoCellAnchor editAs="oneCell">
    <xdr:from>
      <xdr:col>0</xdr:col>
      <xdr:colOff>1076325</xdr:colOff>
      <xdr:row>345</xdr:row>
      <xdr:rowOff>127000</xdr:rowOff>
    </xdr:from>
    <xdr:to>
      <xdr:col>0</xdr:col>
      <xdr:colOff>2009775</xdr:colOff>
      <xdr:row>349</xdr:row>
      <xdr:rowOff>114300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9B035EE8-2696-4D33-808A-885ABEA9E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" y="56686450"/>
          <a:ext cx="93345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204788</xdr:colOff>
      <xdr:row>347</xdr:row>
      <xdr:rowOff>133348</xdr:rowOff>
    </xdr:from>
    <xdr:to>
      <xdr:col>0</xdr:col>
      <xdr:colOff>1190626</xdr:colOff>
      <xdr:row>351</xdr:row>
      <xdr:rowOff>123824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37CFF3B1-E8C5-43FF-971E-9FB913FF2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88" y="57016648"/>
          <a:ext cx="985838" cy="638176"/>
        </a:xfrm>
        <a:prstGeom prst="rect">
          <a:avLst/>
        </a:prstGeom>
      </xdr:spPr>
    </xdr:pic>
    <xdr:clientData/>
  </xdr:twoCellAnchor>
  <xdr:twoCellAnchor editAs="oneCell">
    <xdr:from>
      <xdr:col>0</xdr:col>
      <xdr:colOff>366712</xdr:colOff>
      <xdr:row>417</xdr:row>
      <xdr:rowOff>100012</xdr:rowOff>
    </xdr:from>
    <xdr:to>
      <xdr:col>0</xdr:col>
      <xdr:colOff>1547813</xdr:colOff>
      <xdr:row>423</xdr:row>
      <xdr:rowOff>128587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00F78A87-921A-4603-973F-E66018197D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760"/>
        <a:stretch/>
      </xdr:blipFill>
      <xdr:spPr>
        <a:xfrm>
          <a:off x="366712" y="65489137"/>
          <a:ext cx="1181101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694063</xdr:colOff>
      <xdr:row>215</xdr:row>
      <xdr:rowOff>110150</xdr:rowOff>
    </xdr:from>
    <xdr:to>
      <xdr:col>0</xdr:col>
      <xdr:colOff>1432064</xdr:colOff>
      <xdr:row>220</xdr:row>
      <xdr:rowOff>41126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B80B039-25B5-4852-BB15-82EEDBEA6C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30" t="-3670" r="17651" b="3294"/>
        <a:stretch/>
      </xdr:blipFill>
      <xdr:spPr>
        <a:xfrm rot="15090619">
          <a:off x="692763" y="35373000"/>
          <a:ext cx="740601" cy="738001"/>
        </a:xfrm>
        <a:prstGeom prst="ellipse">
          <a:avLst/>
        </a:prstGeom>
      </xdr:spPr>
    </xdr:pic>
    <xdr:clientData/>
  </xdr:twoCellAnchor>
  <xdr:oneCellAnchor>
    <xdr:from>
      <xdr:col>0</xdr:col>
      <xdr:colOff>76200</xdr:colOff>
      <xdr:row>369</xdr:row>
      <xdr:rowOff>76200</xdr:rowOff>
    </xdr:from>
    <xdr:ext cx="1065579" cy="694463"/>
    <xdr:pic>
      <xdr:nvPicPr>
        <xdr:cNvPr id="98" name="Picture 97">
          <a:extLst>
            <a:ext uri="{FF2B5EF4-FFF2-40B4-BE49-F238E27FC236}">
              <a16:creationId xmlns:a16="http://schemas.microsoft.com/office/drawing/2014/main" id="{4AECC1C3-1ABB-407B-8F02-7E4387061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76200" y="60559950"/>
          <a:ext cx="1065579" cy="694463"/>
        </a:xfrm>
        <a:prstGeom prst="rect">
          <a:avLst/>
        </a:prstGeom>
      </xdr:spPr>
    </xdr:pic>
    <xdr:clientData/>
  </xdr:oneCellAnchor>
  <xdr:twoCellAnchor editAs="oneCell">
    <xdr:from>
      <xdr:col>0</xdr:col>
      <xdr:colOff>1303809</xdr:colOff>
      <xdr:row>17</xdr:row>
      <xdr:rowOff>104767</xdr:rowOff>
    </xdr:from>
    <xdr:to>
      <xdr:col>0</xdr:col>
      <xdr:colOff>2008577</xdr:colOff>
      <xdr:row>21</xdr:row>
      <xdr:rowOff>112527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4A0EFB4-F226-4BB3-95E2-ACD95130D1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30" r="27155" b="19489"/>
        <a:stretch/>
      </xdr:blipFill>
      <xdr:spPr>
        <a:xfrm rot="19188079">
          <a:off x="1303809" y="2876542"/>
          <a:ext cx="704768" cy="655460"/>
        </a:xfrm>
        <a:prstGeom prst="ellipse">
          <a:avLst/>
        </a:prstGeom>
      </xdr:spPr>
    </xdr:pic>
    <xdr:clientData/>
  </xdr:twoCellAnchor>
  <xdr:twoCellAnchor editAs="oneCell">
    <xdr:from>
      <xdr:col>0</xdr:col>
      <xdr:colOff>762000</xdr:colOff>
      <xdr:row>310</xdr:row>
      <xdr:rowOff>28575</xdr:rowOff>
    </xdr:from>
    <xdr:to>
      <xdr:col>0</xdr:col>
      <xdr:colOff>1404938</xdr:colOff>
      <xdr:row>312</xdr:row>
      <xdr:rowOff>133350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9D43E25-E6A5-44EB-A273-A7DD4BF03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50863500"/>
          <a:ext cx="642938" cy="428625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336</xdr:row>
      <xdr:rowOff>66675</xdr:rowOff>
    </xdr:from>
    <xdr:to>
      <xdr:col>0</xdr:col>
      <xdr:colOff>1273547</xdr:colOff>
      <xdr:row>339</xdr:row>
      <xdr:rowOff>57149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030F18A7-0A65-4080-8BA3-C70021C38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53340000"/>
          <a:ext cx="616322" cy="476249"/>
        </a:xfrm>
        <a:prstGeom prst="rect">
          <a:avLst/>
        </a:prstGeom>
      </xdr:spPr>
    </xdr:pic>
    <xdr:clientData/>
  </xdr:twoCellAnchor>
  <xdr:twoCellAnchor editAs="oneCell">
    <xdr:from>
      <xdr:col>0</xdr:col>
      <xdr:colOff>800101</xdr:colOff>
      <xdr:row>305</xdr:row>
      <xdr:rowOff>66677</xdr:rowOff>
    </xdr:from>
    <xdr:to>
      <xdr:col>0</xdr:col>
      <xdr:colOff>1580999</xdr:colOff>
      <xdr:row>308</xdr:row>
      <xdr:rowOff>85725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A27E26BB-3725-4B62-8B85-1437E2997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1" y="48272702"/>
          <a:ext cx="780898" cy="504823"/>
        </a:xfrm>
        <a:prstGeom prst="rect">
          <a:avLst/>
        </a:prstGeom>
      </xdr:spPr>
    </xdr:pic>
    <xdr:clientData/>
  </xdr:twoCellAnchor>
  <xdr:twoCellAnchor editAs="oneCell">
    <xdr:from>
      <xdr:col>0</xdr:col>
      <xdr:colOff>733426</xdr:colOff>
      <xdr:row>313</xdr:row>
      <xdr:rowOff>47626</xdr:rowOff>
    </xdr:from>
    <xdr:to>
      <xdr:col>0</xdr:col>
      <xdr:colOff>1409892</xdr:colOff>
      <xdr:row>317</xdr:row>
      <xdr:rowOff>104775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BE2CD88-286E-4488-AECF-BC8BA3C81C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80" t="4242" r="22490" b="5454"/>
        <a:stretch/>
      </xdr:blipFill>
      <xdr:spPr>
        <a:xfrm>
          <a:off x="733426" y="51377851"/>
          <a:ext cx="676466" cy="704849"/>
        </a:xfrm>
        <a:prstGeom prst="flowChartMagneticTape">
          <a:avLst/>
        </a:prstGeom>
      </xdr:spPr>
    </xdr:pic>
    <xdr:clientData/>
  </xdr:twoCellAnchor>
  <xdr:twoCellAnchor editAs="oneCell">
    <xdr:from>
      <xdr:col>0</xdr:col>
      <xdr:colOff>1106152</xdr:colOff>
      <xdr:row>28</xdr:row>
      <xdr:rowOff>17797</xdr:rowOff>
    </xdr:from>
    <xdr:to>
      <xdr:col>0</xdr:col>
      <xdr:colOff>1837074</xdr:colOff>
      <xdr:row>32</xdr:row>
      <xdr:rowOff>46372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A18B83F1-DB28-4CCD-AE40-D7C20D13FC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r="20560"/>
        <a:stretch/>
      </xdr:blipFill>
      <xdr:spPr>
        <a:xfrm rot="3227894">
          <a:off x="1133475" y="4562474"/>
          <a:ext cx="676275" cy="730922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24</xdr:row>
      <xdr:rowOff>47626</xdr:rowOff>
    </xdr:from>
    <xdr:to>
      <xdr:col>0</xdr:col>
      <xdr:colOff>1019175</xdr:colOff>
      <xdr:row>27</xdr:row>
      <xdr:rowOff>133105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F4699FF2-9E0D-4F2A-A948-EE7B4337C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971926"/>
          <a:ext cx="942975" cy="571254"/>
        </a:xfrm>
        <a:prstGeom prst="rect">
          <a:avLst/>
        </a:prstGeom>
      </xdr:spPr>
    </xdr:pic>
    <xdr:clientData/>
  </xdr:twoCellAnchor>
  <xdr:twoCellAnchor editAs="oneCell">
    <xdr:from>
      <xdr:col>0</xdr:col>
      <xdr:colOff>1200150</xdr:colOff>
      <xdr:row>23</xdr:row>
      <xdr:rowOff>150365</xdr:rowOff>
    </xdr:from>
    <xdr:to>
      <xdr:col>0</xdr:col>
      <xdr:colOff>1691945</xdr:colOff>
      <xdr:row>28</xdr:row>
      <xdr:rowOff>142875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BA736D9-A9EB-4779-AC49-60032842E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0" y="3912740"/>
          <a:ext cx="491795" cy="80213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119</xdr:row>
      <xdr:rowOff>82550</xdr:rowOff>
    </xdr:from>
    <xdr:to>
      <xdr:col>0</xdr:col>
      <xdr:colOff>1381125</xdr:colOff>
      <xdr:row>122</xdr:row>
      <xdr:rowOff>136525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9A77131-A76D-42DC-BF41-1C52BB91C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19570700"/>
          <a:ext cx="809625" cy="539750"/>
        </a:xfrm>
        <a:prstGeom prst="rect">
          <a:avLst/>
        </a:prstGeom>
      </xdr:spPr>
    </xdr:pic>
    <xdr:clientData/>
  </xdr:twoCellAnchor>
  <xdr:twoCellAnchor editAs="oneCell">
    <xdr:from>
      <xdr:col>0</xdr:col>
      <xdr:colOff>138390</xdr:colOff>
      <xdr:row>403</xdr:row>
      <xdr:rowOff>57150</xdr:rowOff>
    </xdr:from>
    <xdr:to>
      <xdr:col>0</xdr:col>
      <xdr:colOff>910986</xdr:colOff>
      <xdr:row>409</xdr:row>
      <xdr:rowOff>85431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143F669-76B6-4251-9954-11DA2E199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8390" y="66103500"/>
          <a:ext cx="772596" cy="999831"/>
        </a:xfrm>
        <a:prstGeom prst="rect">
          <a:avLst/>
        </a:prstGeom>
      </xdr:spPr>
    </xdr:pic>
    <xdr:clientData/>
  </xdr:twoCellAnchor>
  <xdr:twoCellAnchor editAs="oneCell">
    <xdr:from>
      <xdr:col>0</xdr:col>
      <xdr:colOff>1077156</xdr:colOff>
      <xdr:row>403</xdr:row>
      <xdr:rowOff>57150</xdr:rowOff>
    </xdr:from>
    <xdr:to>
      <xdr:col>0</xdr:col>
      <xdr:colOff>1849752</xdr:colOff>
      <xdr:row>409</xdr:row>
      <xdr:rowOff>85431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36285E9-101F-45D9-A655-98D13863B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7156" y="65322450"/>
          <a:ext cx="772596" cy="99983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411</xdr:row>
      <xdr:rowOff>47625</xdr:rowOff>
    </xdr:from>
    <xdr:to>
      <xdr:col>0</xdr:col>
      <xdr:colOff>1213515</xdr:colOff>
      <xdr:row>416</xdr:row>
      <xdr:rowOff>34309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4532812D-EC0E-4C47-B956-FCFBF8B7A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050" y="66608325"/>
          <a:ext cx="1194465" cy="796309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990600</xdr:colOff>
      <xdr:row>411</xdr:row>
      <xdr:rowOff>30162</xdr:rowOff>
    </xdr:from>
    <xdr:to>
      <xdr:col>0</xdr:col>
      <xdr:colOff>2009775</xdr:colOff>
      <xdr:row>415</xdr:row>
      <xdr:rowOff>135910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BB5C932-92A7-47E6-9815-1E99C1423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90600" y="66590862"/>
          <a:ext cx="1019175" cy="7534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438"/>
  <sheetViews>
    <sheetView tabSelected="1" zoomScaleNormal="100" workbookViewId="0">
      <pane ySplit="6" topLeftCell="A7" activePane="bottomLeft" state="frozen"/>
      <selection pane="bottomLeft" activeCell="C3" sqref="C3"/>
    </sheetView>
  </sheetViews>
  <sheetFormatPr defaultColWidth="9.140625" defaultRowHeight="12.75" x14ac:dyDescent="0.2"/>
  <cols>
    <col min="1" max="1" width="30.7109375" style="1" customWidth="1"/>
    <col min="2" max="2" width="11.140625" style="30" customWidth="1"/>
    <col min="3" max="3" width="9.7109375" style="5" customWidth="1"/>
    <col min="4" max="4" width="9.7109375" style="25" customWidth="1"/>
    <col min="5" max="5" width="7.28515625" style="26" customWidth="1"/>
    <col min="6" max="6" width="11.85546875" style="5" customWidth="1"/>
    <col min="7" max="7" width="5.5703125" style="4" customWidth="1"/>
    <col min="8" max="8" width="53.5703125" style="1" customWidth="1"/>
    <col min="9" max="9" width="6.5703125" style="28" hidden="1" customWidth="1"/>
    <col min="10" max="10" width="7" style="29" hidden="1" customWidth="1"/>
    <col min="11" max="11" width="11.140625" style="1" hidden="1" customWidth="1"/>
    <col min="12" max="12" width="9.140625" style="1" hidden="1" customWidth="1"/>
    <col min="13" max="16384" width="9.140625" style="1"/>
  </cols>
  <sheetData>
    <row r="1" spans="1:11" x14ac:dyDescent="0.2">
      <c r="A1" s="31" t="s">
        <v>0</v>
      </c>
      <c r="B1" s="244"/>
      <c r="C1" s="245"/>
      <c r="D1" s="220"/>
      <c r="E1" s="246"/>
      <c r="F1" s="247"/>
      <c r="G1" s="240" t="s">
        <v>1</v>
      </c>
      <c r="H1" s="27" t="s">
        <v>2</v>
      </c>
    </row>
    <row r="2" spans="1:11" ht="13.5" thickBot="1" x14ac:dyDescent="0.25">
      <c r="A2" s="258" t="s">
        <v>3</v>
      </c>
      <c r="B2" s="192"/>
      <c r="C2" s="245"/>
      <c r="D2" s="220"/>
      <c r="E2" s="246"/>
      <c r="F2" s="247"/>
      <c r="G2" s="61" t="s">
        <v>4</v>
      </c>
      <c r="H2" s="257">
        <v>44562</v>
      </c>
    </row>
    <row r="3" spans="1:11" x14ac:dyDescent="0.2">
      <c r="A3" s="41" t="s">
        <v>5</v>
      </c>
      <c r="B3" s="192"/>
      <c r="C3" s="248"/>
      <c r="D3" s="249"/>
      <c r="E3" s="250"/>
      <c r="F3" s="146"/>
      <c r="G3" s="134" t="s">
        <v>6</v>
      </c>
      <c r="H3" s="251"/>
    </row>
    <row r="4" spans="1:11" ht="13.5" thickBot="1" x14ac:dyDescent="0.25">
      <c r="A4" s="52" t="s">
        <v>7</v>
      </c>
      <c r="B4" s="244"/>
      <c r="C4" s="252"/>
      <c r="D4" s="253"/>
      <c r="E4" s="254" t="s">
        <v>8</v>
      </c>
      <c r="F4" s="255"/>
      <c r="G4" s="135"/>
      <c r="H4" s="256"/>
    </row>
    <row r="5" spans="1:11" x14ac:dyDescent="0.2">
      <c r="B5" s="261" t="s">
        <v>1352</v>
      </c>
      <c r="C5" s="234" t="s">
        <v>9</v>
      </c>
      <c r="D5" s="238" t="s">
        <v>10</v>
      </c>
      <c r="E5" s="242" t="s">
        <v>11</v>
      </c>
      <c r="F5" s="236"/>
      <c r="G5" s="176" t="s">
        <v>1353</v>
      </c>
      <c r="H5" s="191"/>
    </row>
    <row r="6" spans="1:11" ht="13.5" thickBot="1" x14ac:dyDescent="0.25">
      <c r="B6" s="262"/>
      <c r="C6" s="235" t="s">
        <v>12</v>
      </c>
      <c r="D6" s="239" t="s">
        <v>13</v>
      </c>
      <c r="E6" s="243" t="s">
        <v>14</v>
      </c>
      <c r="F6" s="237" t="s">
        <v>15</v>
      </c>
      <c r="G6" s="189" t="s">
        <v>16</v>
      </c>
      <c r="H6" s="241"/>
      <c r="I6" s="28" t="s">
        <v>17</v>
      </c>
      <c r="J6" s="29" t="s">
        <v>15</v>
      </c>
      <c r="K6" s="1" t="s">
        <v>18</v>
      </c>
    </row>
    <row r="7" spans="1:11" x14ac:dyDescent="0.2">
      <c r="A7" s="31"/>
      <c r="B7" s="32" t="s">
        <v>19</v>
      </c>
      <c r="C7" s="33">
        <f>IFERROR(VLOOKUP(B7,Sheet2!A:D,3,FALSE),0)</f>
        <v>38.58</v>
      </c>
      <c r="D7" s="34">
        <f>IFERROR(VLOOKUP(B7,Sheet2!A:D,4,FALSE),0)</f>
        <v>27.01</v>
      </c>
      <c r="E7" s="35"/>
      <c r="F7" s="226">
        <f>D7*E7</f>
        <v>0</v>
      </c>
      <c r="G7" s="37" t="s">
        <v>20</v>
      </c>
      <c r="H7" s="38" t="str">
        <f>IFERROR(VLOOKUP(B7,Sheet2!A:E,2,FALSE),0)</f>
        <v>Blue Aluminum Pipe (19ft 2 inch) each   20mm od</v>
      </c>
      <c r="I7" s="39">
        <f>IFERROR(VLOOKUP(B7,Sheet2!A:E,5,FALSE),0)</f>
        <v>3</v>
      </c>
      <c r="J7" s="40">
        <f>I7*E7</f>
        <v>0</v>
      </c>
      <c r="K7" s="5">
        <f>E7*C7</f>
        <v>0</v>
      </c>
    </row>
    <row r="8" spans="1:11" x14ac:dyDescent="0.2">
      <c r="A8" s="41"/>
      <c r="B8" s="42" t="s">
        <v>21</v>
      </c>
      <c r="C8" s="43">
        <f>IFERROR(VLOOKUP(B8,Sheet2!A:D,3,FALSE),0)</f>
        <v>60.63</v>
      </c>
      <c r="D8" s="44">
        <f>IFERROR(VLOOKUP(B8,Sheet2!A:D,4,FALSE),0)</f>
        <v>42.44</v>
      </c>
      <c r="E8" s="45"/>
      <c r="F8" s="227">
        <f t="shared" ref="F8:F22" si="0">D8*E8</f>
        <v>0</v>
      </c>
      <c r="G8" s="47" t="s">
        <v>22</v>
      </c>
      <c r="H8" s="48" t="str">
        <f>IFERROR(VLOOKUP(B8,Sheet2!A:E,2,FALSE),0)</f>
        <v>Blue Aluminum Pipe (19ft 2 inch) each   25mm od</v>
      </c>
      <c r="I8" s="39">
        <f>IFERROR(VLOOKUP(B8,Sheet2!A:E,5,FALSE),0)</f>
        <v>4.2</v>
      </c>
      <c r="J8" s="40">
        <f t="shared" ref="J8:J71" si="1">I8*E8</f>
        <v>0</v>
      </c>
      <c r="K8" s="5">
        <f t="shared" ref="K8:K71" si="2">E8*C8</f>
        <v>0</v>
      </c>
    </row>
    <row r="9" spans="1:11" x14ac:dyDescent="0.2">
      <c r="A9" s="41"/>
      <c r="B9" s="42" t="s">
        <v>23</v>
      </c>
      <c r="C9" s="49">
        <f>IFERROR(VLOOKUP(B9,Sheet2!A:D,3,FALSE),0)</f>
        <v>88.19</v>
      </c>
      <c r="D9" s="50">
        <f>IFERROR(VLOOKUP(B9,Sheet2!A:D,4,FALSE),0)</f>
        <v>61.73</v>
      </c>
      <c r="E9" s="45"/>
      <c r="F9" s="227">
        <f t="shared" si="0"/>
        <v>0</v>
      </c>
      <c r="G9" s="47" t="s">
        <v>24</v>
      </c>
      <c r="H9" s="48" t="str">
        <f>IFERROR(VLOOKUP(B9,Sheet2!A:E,2,FALSE),0)</f>
        <v>Blue Aluminum Pipe (19ft 2 inch) each   40mm od</v>
      </c>
      <c r="I9" s="39">
        <f>IFERROR(VLOOKUP(B9,Sheet2!A:E,5,FALSE),0)</f>
        <v>8.4</v>
      </c>
      <c r="J9" s="40">
        <f t="shared" si="1"/>
        <v>0</v>
      </c>
      <c r="K9" s="5">
        <f t="shared" si="2"/>
        <v>0</v>
      </c>
    </row>
    <row r="10" spans="1:11" x14ac:dyDescent="0.2">
      <c r="A10" s="41"/>
      <c r="B10" s="42" t="s">
        <v>25</v>
      </c>
      <c r="C10" s="43">
        <f>IFERROR(VLOOKUP(B10,Sheet2!A:D,3,FALSE),0)</f>
        <v>115.75</v>
      </c>
      <c r="D10" s="44">
        <f>IFERROR(VLOOKUP(B10,Sheet2!A:D,4,FALSE),0)</f>
        <v>81.03</v>
      </c>
      <c r="E10" s="45"/>
      <c r="F10" s="227">
        <f t="shared" si="0"/>
        <v>0</v>
      </c>
      <c r="G10" s="47" t="s">
        <v>26</v>
      </c>
      <c r="H10" s="48" t="str">
        <f>IFERROR(VLOOKUP(B10,Sheet2!A:E,2,FALSE),0)</f>
        <v>Blue Aluminum Pipe (19ft 2 inch) each   50mm od</v>
      </c>
      <c r="I10" s="39">
        <f>IFERROR(VLOOKUP(B10,Sheet2!A:E,5,FALSE),0)</f>
        <v>10.6</v>
      </c>
      <c r="J10" s="40">
        <f t="shared" si="1"/>
        <v>0</v>
      </c>
      <c r="K10" s="5">
        <f t="shared" si="2"/>
        <v>0</v>
      </c>
    </row>
    <row r="11" spans="1:11" x14ac:dyDescent="0.2">
      <c r="A11" s="41"/>
      <c r="B11" s="42" t="s">
        <v>27</v>
      </c>
      <c r="C11" s="43">
        <f>IFERROR(VLOOKUP(B11,Sheet2!A:D,3,FALSE),0)</f>
        <v>242.99</v>
      </c>
      <c r="D11" s="44">
        <f>IFERROR(VLOOKUP(B11,Sheet2!A:D,4,FALSE),0)</f>
        <v>170.09</v>
      </c>
      <c r="E11" s="45"/>
      <c r="F11" s="227">
        <f t="shared" si="0"/>
        <v>0</v>
      </c>
      <c r="G11" s="47" t="s">
        <v>28</v>
      </c>
      <c r="H11" s="48" t="str">
        <f>IFERROR(VLOOKUP(B11,Sheet2!A:E,2,FALSE),0)</f>
        <v>Blue Aluminum Pipe (19ft 2 inch) each   80mm od</v>
      </c>
      <c r="I11" s="39">
        <f>IFERROR(VLOOKUP(B11,Sheet2!A:E,5,FALSE),0)</f>
        <v>22.5</v>
      </c>
      <c r="J11" s="40">
        <f t="shared" si="1"/>
        <v>0</v>
      </c>
      <c r="K11" s="5">
        <f t="shared" si="2"/>
        <v>0</v>
      </c>
    </row>
    <row r="12" spans="1:11" x14ac:dyDescent="0.2">
      <c r="A12" s="41"/>
      <c r="B12" s="42"/>
      <c r="C12" s="156">
        <f>IFERROR(VLOOKUP(B12,Sheet2!A:D,3,FALSE),0)</f>
        <v>0</v>
      </c>
      <c r="D12" s="157">
        <f>IFERROR(VLOOKUP(B12,Sheet2!A:D,4,FALSE),0)</f>
        <v>0</v>
      </c>
      <c r="E12" s="45"/>
      <c r="F12" s="228">
        <f t="shared" si="0"/>
        <v>0</v>
      </c>
      <c r="G12" s="47"/>
      <c r="H12" s="201">
        <f>IFERROR(VLOOKUP(B12,Sheet2!A:E,2,FALSE),0)</f>
        <v>0</v>
      </c>
      <c r="I12" s="39">
        <f>IFERROR(VLOOKUP(B12,Sheet2!A:E,5,FALSE),0)</f>
        <v>0</v>
      </c>
      <c r="J12" s="40">
        <f t="shared" si="1"/>
        <v>0</v>
      </c>
      <c r="K12" s="5">
        <f t="shared" si="2"/>
        <v>0</v>
      </c>
    </row>
    <row r="13" spans="1:11" x14ac:dyDescent="0.2">
      <c r="A13" s="41"/>
      <c r="B13" s="51" t="s">
        <v>29</v>
      </c>
      <c r="C13" s="43">
        <f>IFERROR(VLOOKUP(B13,Sheet2!A:D,3,FALSE),0)</f>
        <v>19.829999999999998</v>
      </c>
      <c r="D13" s="44">
        <f>IFERROR(VLOOKUP(B13,Sheet2!A:D,4,FALSE),0)</f>
        <v>13.88</v>
      </c>
      <c r="E13" s="45"/>
      <c r="F13" s="227">
        <f t="shared" si="0"/>
        <v>0</v>
      </c>
      <c r="G13" s="47" t="s">
        <v>20</v>
      </c>
      <c r="H13" s="48" t="str">
        <f>IFERROR(VLOOKUP(B13,Sheet2!A:E,2,FALSE),0)</f>
        <v>Blue Aluminum Pipe (7ft 6inch)  each    20mm od</v>
      </c>
      <c r="I13" s="39">
        <f>IFERROR(VLOOKUP(B13,Sheet2!A:E,5,FALSE),0)</f>
        <v>1.3</v>
      </c>
      <c r="J13" s="40">
        <f t="shared" si="1"/>
        <v>0</v>
      </c>
      <c r="K13" s="5">
        <f t="shared" si="2"/>
        <v>0</v>
      </c>
    </row>
    <row r="14" spans="1:11" x14ac:dyDescent="0.2">
      <c r="A14" s="41"/>
      <c r="B14" s="51" t="s">
        <v>30</v>
      </c>
      <c r="C14" s="43">
        <f>IFERROR(VLOOKUP(B14,Sheet2!A:D,3,FALSE),0)</f>
        <v>29.76</v>
      </c>
      <c r="D14" s="44">
        <f>IFERROR(VLOOKUP(B14,Sheet2!A:D,4,FALSE),0)</f>
        <v>20.83</v>
      </c>
      <c r="E14" s="45"/>
      <c r="F14" s="227">
        <f t="shared" si="0"/>
        <v>0</v>
      </c>
      <c r="G14" s="47" t="s">
        <v>22</v>
      </c>
      <c r="H14" s="48" t="str">
        <f>IFERROR(VLOOKUP(B14,Sheet2!A:E,2,FALSE),0)</f>
        <v>Blue Aluminum Pipe (7ft 6inch)  each    25mm od</v>
      </c>
      <c r="I14" s="39">
        <f>IFERROR(VLOOKUP(B14,Sheet2!A:E,5,FALSE),0)</f>
        <v>1.5</v>
      </c>
      <c r="J14" s="40">
        <f t="shared" si="1"/>
        <v>0</v>
      </c>
      <c r="K14" s="5">
        <f t="shared" si="2"/>
        <v>0</v>
      </c>
    </row>
    <row r="15" spans="1:11" x14ac:dyDescent="0.2">
      <c r="A15" s="41"/>
      <c r="B15" s="51" t="s">
        <v>31</v>
      </c>
      <c r="C15" s="43">
        <f>IFERROR(VLOOKUP(B15,Sheet2!A:D,3,FALSE),0)</f>
        <v>48.06</v>
      </c>
      <c r="D15" s="44">
        <f>IFERROR(VLOOKUP(B15,Sheet2!A:D,4,FALSE),0)</f>
        <v>33.64</v>
      </c>
      <c r="E15" s="45"/>
      <c r="F15" s="227">
        <f t="shared" si="0"/>
        <v>0</v>
      </c>
      <c r="G15" s="47" t="s">
        <v>24</v>
      </c>
      <c r="H15" s="48" t="str">
        <f>IFERROR(VLOOKUP(B15,Sheet2!A:E,2,FALSE),0)</f>
        <v>Blue Aluminum Pipe (7ft 6inch)  each    40mm od</v>
      </c>
      <c r="I15" s="39">
        <f>IFERROR(VLOOKUP(B15,Sheet2!A:E,5,FALSE),0)</f>
        <v>4</v>
      </c>
      <c r="J15" s="40">
        <f t="shared" si="1"/>
        <v>0</v>
      </c>
      <c r="K15" s="5">
        <f t="shared" si="2"/>
        <v>0</v>
      </c>
    </row>
    <row r="16" spans="1:11" x14ac:dyDescent="0.2">
      <c r="A16" s="41"/>
      <c r="B16" s="51"/>
      <c r="C16" s="156">
        <f>IFERROR(VLOOKUP(B16,Sheet2!A:D,3,FALSE),0)</f>
        <v>0</v>
      </c>
      <c r="D16" s="157">
        <f>IFERROR(VLOOKUP(B16,Sheet2!A:D,4,FALSE),0)</f>
        <v>0</v>
      </c>
      <c r="E16" s="45"/>
      <c r="F16" s="228">
        <f t="shared" si="0"/>
        <v>0</v>
      </c>
      <c r="G16" s="47"/>
      <c r="H16" s="201">
        <f>IFERROR(VLOOKUP(B16,Sheet2!A:E,2,FALSE),0)</f>
        <v>0</v>
      </c>
      <c r="I16" s="39">
        <f>IFERROR(VLOOKUP(B16,Sheet2!A:E,5,FALSE),0)</f>
        <v>0</v>
      </c>
      <c r="J16" s="40">
        <f t="shared" si="1"/>
        <v>0</v>
      </c>
      <c r="K16" s="5">
        <f t="shared" si="2"/>
        <v>0</v>
      </c>
    </row>
    <row r="17" spans="1:11" x14ac:dyDescent="0.2">
      <c r="A17" s="41"/>
      <c r="B17" s="42" t="s">
        <v>32</v>
      </c>
      <c r="C17" s="43">
        <f>IFERROR(VLOOKUP(B17,Sheet2!A:D,3,FALSE),0)</f>
        <v>38.58</v>
      </c>
      <c r="D17" s="44">
        <f>IFERROR(VLOOKUP(B17,Sheet2!A:D,4,FALSE),0)</f>
        <v>27.01</v>
      </c>
      <c r="E17" s="45"/>
      <c r="F17" s="227">
        <f t="shared" si="0"/>
        <v>0</v>
      </c>
      <c r="G17" s="47" t="s">
        <v>20</v>
      </c>
      <c r="H17" s="48" t="str">
        <f>IFERROR(VLOOKUP(B17,Sheet2!A:E,2,FALSE),0)</f>
        <v>Green Aluminum Pipe (19ft 2 inch) each   20mm od</v>
      </c>
      <c r="I17" s="39">
        <f>IFERROR(VLOOKUP(B17,Sheet2!A:E,5,FALSE),0)</f>
        <v>3</v>
      </c>
      <c r="J17" s="40">
        <f t="shared" si="1"/>
        <v>0</v>
      </c>
      <c r="K17" s="5">
        <f t="shared" si="2"/>
        <v>0</v>
      </c>
    </row>
    <row r="18" spans="1:11" x14ac:dyDescent="0.2">
      <c r="A18" s="41"/>
      <c r="B18" s="42" t="s">
        <v>33</v>
      </c>
      <c r="C18" s="43">
        <f>IFERROR(VLOOKUP(B18,Sheet2!A:D,3,FALSE),0)</f>
        <v>60.63</v>
      </c>
      <c r="D18" s="44">
        <f>IFERROR(VLOOKUP(B18,Sheet2!A:D,4,FALSE),0)</f>
        <v>42.44</v>
      </c>
      <c r="E18" s="45"/>
      <c r="F18" s="227">
        <f t="shared" si="0"/>
        <v>0</v>
      </c>
      <c r="G18" s="47" t="s">
        <v>22</v>
      </c>
      <c r="H18" s="48" t="str">
        <f>IFERROR(VLOOKUP(B18,Sheet2!A:E,2,FALSE),0)</f>
        <v>Green Aluminum Pipe (19ft 2 inch) each   25mm od</v>
      </c>
      <c r="I18" s="39">
        <f>IFERROR(VLOOKUP(B18,Sheet2!A:E,5,FALSE),0)</f>
        <v>4.2</v>
      </c>
      <c r="J18" s="40">
        <f t="shared" si="1"/>
        <v>0</v>
      </c>
      <c r="K18" s="5">
        <f t="shared" si="2"/>
        <v>0</v>
      </c>
    </row>
    <row r="19" spans="1:11" x14ac:dyDescent="0.2">
      <c r="A19" s="41"/>
      <c r="B19" s="42" t="s">
        <v>34</v>
      </c>
      <c r="C19" s="49">
        <f>IFERROR(VLOOKUP(B19,Sheet2!A:D,3,FALSE),0)</f>
        <v>88.19</v>
      </c>
      <c r="D19" s="50">
        <f>IFERROR(VLOOKUP(B19,Sheet2!A:D,4,FALSE),0)</f>
        <v>61.73</v>
      </c>
      <c r="E19" s="45"/>
      <c r="F19" s="227">
        <f t="shared" si="0"/>
        <v>0</v>
      </c>
      <c r="G19" s="47" t="s">
        <v>24</v>
      </c>
      <c r="H19" s="48" t="str">
        <f>IFERROR(VLOOKUP(B19,Sheet2!A:E,2,FALSE),0)</f>
        <v>Green Aluminum Pipe (19ft 2 inch) each   40mm od</v>
      </c>
      <c r="I19" s="39">
        <f>IFERROR(VLOOKUP(B19,Sheet2!A:E,5,FALSE),0)</f>
        <v>8.4</v>
      </c>
      <c r="J19" s="40">
        <f t="shared" si="1"/>
        <v>0</v>
      </c>
      <c r="K19" s="5">
        <f t="shared" si="2"/>
        <v>0</v>
      </c>
    </row>
    <row r="20" spans="1:11" x14ac:dyDescent="0.2">
      <c r="A20" s="41"/>
      <c r="B20" s="42" t="s">
        <v>35</v>
      </c>
      <c r="C20" s="43">
        <f>IFERROR(VLOOKUP(B20,Sheet2!A:D,3,FALSE),0)</f>
        <v>115.75</v>
      </c>
      <c r="D20" s="44">
        <f>IFERROR(VLOOKUP(B20,Sheet2!A:D,4,FALSE),0)</f>
        <v>81.03</v>
      </c>
      <c r="E20" s="45"/>
      <c r="F20" s="227">
        <f t="shared" si="0"/>
        <v>0</v>
      </c>
      <c r="G20" s="47" t="s">
        <v>26</v>
      </c>
      <c r="H20" s="48" t="str">
        <f>IFERROR(VLOOKUP(B20,Sheet2!A:E,2,FALSE),0)</f>
        <v>Green Aluminum Pipe (19ft 2 inch) each   50mm od</v>
      </c>
      <c r="I20" s="39">
        <f>IFERROR(VLOOKUP(B20,Sheet2!A:E,5,FALSE),0)</f>
        <v>10.6</v>
      </c>
      <c r="J20" s="40">
        <f t="shared" si="1"/>
        <v>0</v>
      </c>
      <c r="K20" s="5">
        <f t="shared" si="2"/>
        <v>0</v>
      </c>
    </row>
    <row r="21" spans="1:11" x14ac:dyDescent="0.2">
      <c r="A21" s="41"/>
      <c r="B21" s="42" t="s">
        <v>36</v>
      </c>
      <c r="C21" s="43">
        <f>IFERROR(VLOOKUP(B21,Sheet2!A:D,3,FALSE),0)</f>
        <v>419.99</v>
      </c>
      <c r="D21" s="44">
        <f>IFERROR(VLOOKUP(B21,Sheet2!A:D,4,FALSE),0)</f>
        <v>293.99</v>
      </c>
      <c r="E21" s="45"/>
      <c r="F21" s="227">
        <f t="shared" si="0"/>
        <v>0</v>
      </c>
      <c r="G21" s="47" t="s">
        <v>37</v>
      </c>
      <c r="H21" s="48" t="str">
        <f>IFERROR(VLOOKUP(B21,Sheet2!A:E,2,FALSE),0)</f>
        <v>Blue Aluminum Pipe (19ft 2 inch) each   102mm od</v>
      </c>
      <c r="I21" s="39">
        <f>IFERROR(VLOOKUP(B21,Sheet2!A:E,5,FALSE),0)</f>
        <v>33.200000000000003</v>
      </c>
      <c r="J21" s="40">
        <f t="shared" si="1"/>
        <v>0</v>
      </c>
      <c r="K21" s="5">
        <f t="shared" si="2"/>
        <v>0</v>
      </c>
    </row>
    <row r="22" spans="1:11" ht="13.5" thickBot="1" x14ac:dyDescent="0.25">
      <c r="A22" s="52"/>
      <c r="B22" s="123" t="s">
        <v>38</v>
      </c>
      <c r="C22" s="63">
        <f>IFERROR(VLOOKUP(B22,Sheet2!A:D,3,FALSE),0)</f>
        <v>829.99</v>
      </c>
      <c r="D22" s="64">
        <f>IFERROR(VLOOKUP(B22,Sheet2!A:D,4,FALSE),0)</f>
        <v>580.99</v>
      </c>
      <c r="E22" s="65"/>
      <c r="F22" s="229">
        <f t="shared" si="0"/>
        <v>0</v>
      </c>
      <c r="G22" s="67" t="s">
        <v>39</v>
      </c>
      <c r="H22" s="118" t="str">
        <f>IFERROR(VLOOKUP(B22,Sheet2!A:E,2,FALSE),0)</f>
        <v>Blue Aluminum Pipe (19ft 2 inch) each   153mm od</v>
      </c>
      <c r="I22" s="39">
        <f>IFERROR(VLOOKUP(B22,Sheet2!A:E,5,FALSE),0)</f>
        <v>64.2</v>
      </c>
      <c r="J22" s="40">
        <f t="shared" si="1"/>
        <v>0</v>
      </c>
      <c r="K22" s="5">
        <f t="shared" si="2"/>
        <v>0</v>
      </c>
    </row>
    <row r="23" spans="1:11" ht="13.5" thickBot="1" x14ac:dyDescent="0.25">
      <c r="A23" s="54"/>
      <c r="B23" s="282" t="s">
        <v>41</v>
      </c>
      <c r="C23" s="284"/>
      <c r="D23" s="284"/>
      <c r="E23" s="284"/>
      <c r="F23" s="284"/>
      <c r="G23" s="284"/>
      <c r="H23" s="285"/>
      <c r="I23" s="39">
        <f>IFERROR(VLOOKUP(B23,Sheet2!A:E,5,FALSE),0)</f>
        <v>0</v>
      </c>
      <c r="J23" s="40">
        <f t="shared" si="1"/>
        <v>0</v>
      </c>
      <c r="K23" s="5">
        <f t="shared" si="2"/>
        <v>0</v>
      </c>
    </row>
    <row r="24" spans="1:11" x14ac:dyDescent="0.2">
      <c r="A24" s="53" t="s">
        <v>40</v>
      </c>
      <c r="B24" s="55" t="s">
        <v>42</v>
      </c>
      <c r="C24" s="33">
        <f>IFERROR(VLOOKUP(B24,Sheet2!A:D,3,FALSE),0)</f>
        <v>18.02</v>
      </c>
      <c r="D24" s="34">
        <f>IFERROR(VLOOKUP(B24,Sheet2!A:D,4,FALSE),0)</f>
        <v>12.61</v>
      </c>
      <c r="E24" s="35"/>
      <c r="F24" s="36">
        <f t="shared" ref="F24:F48" si="3">D24*E24</f>
        <v>0</v>
      </c>
      <c r="G24" s="37" t="s">
        <v>20</v>
      </c>
      <c r="H24" s="56" t="str">
        <f>IFERROR(VLOOKUP(B24,Sheet2!A:E,2,FALSE),0)</f>
        <v>Pipe Clip  10 PACK     thru hole, or use 5/16 threaded rod</v>
      </c>
      <c r="I24" s="39">
        <f>IFERROR(VLOOKUP(B24,Sheet2!A:E,5,FALSE),0)</f>
        <v>0.44</v>
      </c>
      <c r="J24" s="40">
        <f t="shared" si="1"/>
        <v>0</v>
      </c>
      <c r="K24" s="5">
        <f t="shared" si="2"/>
        <v>0</v>
      </c>
    </row>
    <row r="25" spans="1:11" x14ac:dyDescent="0.2">
      <c r="A25" s="57"/>
      <c r="B25" s="51" t="s">
        <v>43</v>
      </c>
      <c r="C25" s="43">
        <f>IFERROR(VLOOKUP(B25,Sheet2!A:D,3,FALSE),0)</f>
        <v>21.62</v>
      </c>
      <c r="D25" s="44">
        <f>IFERROR(VLOOKUP(B25,Sheet2!A:D,4,FALSE),0)</f>
        <v>15.13</v>
      </c>
      <c r="E25" s="45"/>
      <c r="F25" s="46">
        <f t="shared" si="3"/>
        <v>0</v>
      </c>
      <c r="G25" s="47" t="s">
        <v>22</v>
      </c>
      <c r="H25" s="58" t="str">
        <f>IFERROR(VLOOKUP(B25,Sheet2!A:E,2,FALSE),0)</f>
        <v>Pipe Clip  10 PACK     thru hole, or use 5/16 threaded rod</v>
      </c>
      <c r="I25" s="39">
        <f>IFERROR(VLOOKUP(B25,Sheet2!A:E,5,FALSE),0)</f>
        <v>0.5</v>
      </c>
      <c r="J25" s="40">
        <f t="shared" si="1"/>
        <v>0</v>
      </c>
      <c r="K25" s="5">
        <f t="shared" si="2"/>
        <v>0</v>
      </c>
    </row>
    <row r="26" spans="1:11" x14ac:dyDescent="0.2">
      <c r="A26" s="54"/>
      <c r="B26" s="51" t="s">
        <v>44</v>
      </c>
      <c r="C26" s="43">
        <f>IFERROR(VLOOKUP(B26,Sheet2!A:D,3,FALSE),0)</f>
        <v>33.64</v>
      </c>
      <c r="D26" s="44">
        <f>IFERROR(VLOOKUP(B26,Sheet2!A:D,4,FALSE),0)</f>
        <v>23.55</v>
      </c>
      <c r="E26" s="45"/>
      <c r="F26" s="46">
        <f t="shared" si="3"/>
        <v>0</v>
      </c>
      <c r="G26" s="47" t="s">
        <v>24</v>
      </c>
      <c r="H26" s="58" t="str">
        <f>IFERROR(VLOOKUP(B26,Sheet2!A:E,2,FALSE),0)</f>
        <v>Pipe Clip  10 PACK     thru hole, or use 5/16 threaded rod</v>
      </c>
      <c r="I26" s="39">
        <f>IFERROR(VLOOKUP(B26,Sheet2!A:E,5,FALSE),0)</f>
        <v>1.81</v>
      </c>
      <c r="J26" s="40">
        <f t="shared" si="1"/>
        <v>0</v>
      </c>
      <c r="K26" s="5">
        <f t="shared" si="2"/>
        <v>0</v>
      </c>
    </row>
    <row r="27" spans="1:11" x14ac:dyDescent="0.2">
      <c r="A27" s="54"/>
      <c r="B27" s="51" t="s">
        <v>45</v>
      </c>
      <c r="C27" s="43">
        <f>IFERROR(VLOOKUP(B27,Sheet2!A:D,3,FALSE),0)</f>
        <v>42.05</v>
      </c>
      <c r="D27" s="44">
        <f>IFERROR(VLOOKUP(B27,Sheet2!A:D,4,FALSE),0)</f>
        <v>29.44</v>
      </c>
      <c r="E27" s="45"/>
      <c r="F27" s="46">
        <f t="shared" si="3"/>
        <v>0</v>
      </c>
      <c r="G27" s="47" t="s">
        <v>26</v>
      </c>
      <c r="H27" s="58" t="str">
        <f>IFERROR(VLOOKUP(B27,Sheet2!A:E,2,FALSE),0)</f>
        <v>Pipe Clip  10 PACK     thru hole, or use 5/16 threaded rod</v>
      </c>
      <c r="I27" s="39">
        <f>IFERROR(VLOOKUP(B27,Sheet2!A:E,5,FALSE),0)</f>
        <v>2.31</v>
      </c>
      <c r="J27" s="40">
        <f t="shared" si="1"/>
        <v>0</v>
      </c>
      <c r="K27" s="5">
        <f t="shared" si="2"/>
        <v>0</v>
      </c>
    </row>
    <row r="28" spans="1:11" x14ac:dyDescent="0.2">
      <c r="A28" s="54"/>
      <c r="B28" s="51" t="s">
        <v>46</v>
      </c>
      <c r="C28" s="43">
        <f>IFERROR(VLOOKUP(B28,Sheet2!A:D,3,FALSE),0)</f>
        <v>6.6</v>
      </c>
      <c r="D28" s="44">
        <f>IFERROR(VLOOKUP(B28,Sheet2!A:D,4,FALSE),0)</f>
        <v>4.62</v>
      </c>
      <c r="E28" s="45"/>
      <c r="F28" s="46">
        <f t="shared" si="3"/>
        <v>0</v>
      </c>
      <c r="G28" s="47" t="s">
        <v>28</v>
      </c>
      <c r="H28" s="58" t="str">
        <f>IFERROR(VLOOKUP(B28,Sheet2!A:E,2,FALSE),0)</f>
        <v>Pipe Clip  EACH          thru hole, or use 3/8 threaded rod</v>
      </c>
      <c r="I28" s="39">
        <f>IFERROR(VLOOKUP(B28,Sheet2!A:E,5,FALSE),0)</f>
        <v>0.21299999999999999</v>
      </c>
      <c r="J28" s="40">
        <f t="shared" si="1"/>
        <v>0</v>
      </c>
      <c r="K28" s="5">
        <f t="shared" si="2"/>
        <v>0</v>
      </c>
    </row>
    <row r="29" spans="1:11" x14ac:dyDescent="0.2">
      <c r="A29" s="54"/>
      <c r="B29" s="51"/>
      <c r="C29" s="156">
        <f>IFERROR(VLOOKUP(B29,Sheet2!A:D,3,FALSE),0)</f>
        <v>0</v>
      </c>
      <c r="D29" s="157">
        <f>IFERROR(VLOOKUP(B29,Sheet2!A:D,4,FALSE),0)</f>
        <v>0</v>
      </c>
      <c r="E29" s="45"/>
      <c r="F29" s="171">
        <f t="shared" si="3"/>
        <v>0</v>
      </c>
      <c r="G29" s="47"/>
      <c r="H29" s="180">
        <f>IFERROR(VLOOKUP(B29,Sheet2!A:E,2,FALSE),0)</f>
        <v>0</v>
      </c>
      <c r="I29" s="39">
        <f>IFERROR(VLOOKUP(B29,Sheet2!A:E,5,FALSE),0)</f>
        <v>0</v>
      </c>
      <c r="J29" s="40">
        <f t="shared" si="1"/>
        <v>0</v>
      </c>
      <c r="K29" s="5">
        <f t="shared" si="2"/>
        <v>0</v>
      </c>
    </row>
    <row r="30" spans="1:11" x14ac:dyDescent="0.2">
      <c r="A30" s="54" t="s">
        <v>47</v>
      </c>
      <c r="B30" s="51" t="s">
        <v>48</v>
      </c>
      <c r="C30" s="49">
        <f>IFERROR(VLOOKUP(B30,Sheet2!A:D,3,FALSE),0)</f>
        <v>6.73</v>
      </c>
      <c r="D30" s="50">
        <f>IFERROR(VLOOKUP(B30,Sheet2!A:D,4,FALSE),0)</f>
        <v>4.71</v>
      </c>
      <c r="E30" s="45"/>
      <c r="F30" s="46">
        <f t="shared" si="3"/>
        <v>0</v>
      </c>
      <c r="G30" s="47"/>
      <c r="H30" s="58" t="str">
        <f>IFERROR(VLOOKUP(B30,Sheet2!A:E,2,FALSE),0)</f>
        <v xml:space="preserve">3/8-16 THREADED ROD,  6 FT LONG   </v>
      </c>
      <c r="I30" s="59">
        <f>IFERROR(VLOOKUP(B30,Sheet2!A:E,5,FALSE),0)</f>
        <v>1.7</v>
      </c>
      <c r="J30" s="40">
        <f t="shared" si="1"/>
        <v>0</v>
      </c>
      <c r="K30" s="5">
        <f t="shared" si="2"/>
        <v>0</v>
      </c>
    </row>
    <row r="31" spans="1:11" x14ac:dyDescent="0.2">
      <c r="A31" s="54"/>
      <c r="B31" s="51" t="s">
        <v>49</v>
      </c>
      <c r="C31" s="49">
        <f>IFERROR(VLOOKUP(B31,Sheet2!A:D,3,FALSE),0)</f>
        <v>10.8</v>
      </c>
      <c r="D31" s="50">
        <f>IFERROR(VLOOKUP(B31,Sheet2!A:D,4,FALSE),0)</f>
        <v>7.56</v>
      </c>
      <c r="E31" s="45"/>
      <c r="F31" s="46">
        <f t="shared" si="3"/>
        <v>0</v>
      </c>
      <c r="G31" s="47"/>
      <c r="H31" s="58" t="str">
        <f>IFERROR(VLOOKUP(B31,Sheet2!A:E,2,FALSE),0)</f>
        <v>3/8-16  HEX NUT,  100/BAG</v>
      </c>
      <c r="I31" s="59">
        <f>IFERROR(VLOOKUP(B31,Sheet2!A:E,5,FALSE),0)</f>
        <v>1.63</v>
      </c>
      <c r="J31" s="40">
        <f t="shared" si="1"/>
        <v>0</v>
      </c>
      <c r="K31" s="5">
        <f t="shared" si="2"/>
        <v>0</v>
      </c>
    </row>
    <row r="32" spans="1:11" x14ac:dyDescent="0.2">
      <c r="A32" s="54"/>
      <c r="B32" s="51"/>
      <c r="C32" s="156">
        <f>IFERROR(VLOOKUP(B32,Sheet2!A:D,3,FALSE),0)</f>
        <v>0</v>
      </c>
      <c r="D32" s="157">
        <f>IFERROR(VLOOKUP(B32,Sheet2!A:D,4,FALSE),0)</f>
        <v>0</v>
      </c>
      <c r="E32" s="45"/>
      <c r="F32" s="171">
        <f t="shared" si="3"/>
        <v>0</v>
      </c>
      <c r="G32" s="47"/>
      <c r="H32" s="180">
        <f>IFERROR(VLOOKUP(B32,Sheet2!A:E,2,FALSE),0)</f>
        <v>0</v>
      </c>
      <c r="I32" s="39">
        <f>IFERROR(VLOOKUP(B32,Sheet2!A:E,5,FALSE),0)</f>
        <v>0</v>
      </c>
      <c r="J32" s="40">
        <f t="shared" si="1"/>
        <v>0</v>
      </c>
      <c r="K32" s="5">
        <f t="shared" si="2"/>
        <v>0</v>
      </c>
    </row>
    <row r="33" spans="1:11" x14ac:dyDescent="0.2">
      <c r="A33" s="54"/>
      <c r="B33" s="51" t="s">
        <v>50</v>
      </c>
      <c r="C33" s="43">
        <f>IFERROR(VLOOKUP(B33,Sheet2!A:D,3,FALSE),0)</f>
        <v>3.72</v>
      </c>
      <c r="D33" s="44">
        <f>IFERROR(VLOOKUP(B33,Sheet2!A:D,4,FALSE),0)</f>
        <v>2.61</v>
      </c>
      <c r="E33" s="45"/>
      <c r="F33" s="46">
        <f t="shared" si="3"/>
        <v>0</v>
      </c>
      <c r="G33" s="47"/>
      <c r="H33" s="58" t="str">
        <f>IFERROR(VLOOKUP(B33,Sheet2!A:E,2,FALSE),0)</f>
        <v>Beam Clamp, thru hole,  5/16 or 3/8 threaded rod</v>
      </c>
      <c r="I33" s="39">
        <f>IFERROR(VLOOKUP(B33,Sheet2!A:E,5,FALSE),0)</f>
        <v>0.33</v>
      </c>
      <c r="J33" s="40">
        <f t="shared" si="1"/>
        <v>0</v>
      </c>
      <c r="K33" s="5">
        <f t="shared" si="2"/>
        <v>0</v>
      </c>
    </row>
    <row r="34" spans="1:11" x14ac:dyDescent="0.2">
      <c r="A34" s="54" t="s">
        <v>51</v>
      </c>
      <c r="B34" s="51" t="s">
        <v>52</v>
      </c>
      <c r="C34" s="43">
        <f>IFERROR(VLOOKUP(B34,Sheet2!A:D,3,FALSE),0)</f>
        <v>1.44</v>
      </c>
      <c r="D34" s="44">
        <f>IFERROR(VLOOKUP(B34,Sheet2!A:D,4,FALSE),0)</f>
        <v>1.01</v>
      </c>
      <c r="E34" s="45"/>
      <c r="F34" s="46">
        <f t="shared" si="3"/>
        <v>0</v>
      </c>
      <c r="G34" s="47" t="s">
        <v>53</v>
      </c>
      <c r="H34" s="58" t="str">
        <f>IFERROR(VLOOKUP(B34,Sheet2!A:E,2,FALSE),0)</f>
        <v>Loop Hanger, accepts  3/8 threaded rod, for 1" or 3/4"</v>
      </c>
      <c r="I34" s="39">
        <f>IFERROR(VLOOKUP(B34,Sheet2!A:E,5,FALSE),0)</f>
        <v>0.09</v>
      </c>
      <c r="J34" s="40">
        <f t="shared" si="1"/>
        <v>0</v>
      </c>
      <c r="K34" s="5">
        <f t="shared" si="2"/>
        <v>0</v>
      </c>
    </row>
    <row r="35" spans="1:11" x14ac:dyDescent="0.2">
      <c r="A35" s="54"/>
      <c r="B35" s="51" t="s">
        <v>54</v>
      </c>
      <c r="C35" s="43">
        <f>IFERROR(VLOOKUP(B35,Sheet2!A:D,3,FALSE),0)</f>
        <v>1.8</v>
      </c>
      <c r="D35" s="44">
        <f>IFERROR(VLOOKUP(B35,Sheet2!A:D,4,FALSE),0)</f>
        <v>1.26</v>
      </c>
      <c r="E35" s="45"/>
      <c r="F35" s="46">
        <f t="shared" si="3"/>
        <v>0</v>
      </c>
      <c r="G35" s="47" t="s">
        <v>24</v>
      </c>
      <c r="H35" s="58" t="str">
        <f>IFERROR(VLOOKUP(B35,Sheet2!A:E,2,FALSE),0)</f>
        <v>Loop Hanger, accepts  3/8 threaded rod</v>
      </c>
      <c r="I35" s="39">
        <f>IFERROR(VLOOKUP(B35,Sheet2!A:E,5,FALSE),0)</f>
        <v>0.1</v>
      </c>
      <c r="J35" s="40">
        <f t="shared" si="1"/>
        <v>0</v>
      </c>
      <c r="K35" s="5">
        <f t="shared" si="2"/>
        <v>0</v>
      </c>
    </row>
    <row r="36" spans="1:11" x14ac:dyDescent="0.2">
      <c r="A36" s="54"/>
      <c r="B36" s="51" t="s">
        <v>55</v>
      </c>
      <c r="C36" s="49">
        <f>IFERROR(VLOOKUP(B36,Sheet2!A:D,3,FALSE),0)</f>
        <v>2.04</v>
      </c>
      <c r="D36" s="50">
        <f>IFERROR(VLOOKUP(B36,Sheet2!A:D,4,FALSE),0)</f>
        <v>1.43</v>
      </c>
      <c r="E36" s="45"/>
      <c r="F36" s="46">
        <f t="shared" si="3"/>
        <v>0</v>
      </c>
      <c r="G36" s="47" t="s">
        <v>26</v>
      </c>
      <c r="H36" s="58" t="str">
        <f>IFERROR(VLOOKUP(B36,Sheet2!A:E,2,FALSE),0)</f>
        <v>Loop Hanger, accepts  3/8 threaded rod</v>
      </c>
      <c r="I36" s="39">
        <f>IFERROR(VLOOKUP(B36,Sheet2!A:E,5,FALSE),0)</f>
        <v>0.12</v>
      </c>
      <c r="J36" s="40">
        <f t="shared" si="1"/>
        <v>0</v>
      </c>
      <c r="K36" s="5">
        <f t="shared" si="2"/>
        <v>0</v>
      </c>
    </row>
    <row r="37" spans="1:11" x14ac:dyDescent="0.2">
      <c r="A37" s="57" t="s">
        <v>56</v>
      </c>
      <c r="B37" s="51" t="s">
        <v>57</v>
      </c>
      <c r="C37" s="49">
        <f>IFERROR(VLOOKUP(B37,Sheet2!A:D,3,FALSE),0)</f>
        <v>3</v>
      </c>
      <c r="D37" s="50">
        <f>IFERROR(VLOOKUP(B37,Sheet2!A:D,4,FALSE),0)</f>
        <v>2.1</v>
      </c>
      <c r="E37" s="45"/>
      <c r="F37" s="46">
        <f t="shared" si="3"/>
        <v>0</v>
      </c>
      <c r="G37" s="47" t="s">
        <v>28</v>
      </c>
      <c r="H37" s="58" t="str">
        <f>IFERROR(VLOOKUP(B37,Sheet2!A:E,2,FALSE),0)</f>
        <v>Loop Hanger, accepts  3/8 threaded rod</v>
      </c>
      <c r="I37" s="39">
        <f>IFERROR(VLOOKUP(B37,Sheet2!A:E,5,FALSE),0)</f>
        <v>0.25</v>
      </c>
      <c r="J37" s="40">
        <f t="shared" si="1"/>
        <v>0</v>
      </c>
      <c r="K37" s="5">
        <f t="shared" si="2"/>
        <v>0</v>
      </c>
    </row>
    <row r="38" spans="1:11" x14ac:dyDescent="0.2">
      <c r="A38" s="54"/>
      <c r="B38" s="51" t="s">
        <v>58</v>
      </c>
      <c r="C38" s="49">
        <f>IFERROR(VLOOKUP(B38,Sheet2!A:D,3,FALSE),0)</f>
        <v>4.8</v>
      </c>
      <c r="D38" s="50">
        <f>IFERROR(VLOOKUP(B38,Sheet2!A:D,4,FALSE),0)</f>
        <v>3.36</v>
      </c>
      <c r="E38" s="45"/>
      <c r="F38" s="46">
        <f t="shared" si="3"/>
        <v>0</v>
      </c>
      <c r="G38" s="47" t="s">
        <v>37</v>
      </c>
      <c r="H38" s="58" t="str">
        <f>IFERROR(VLOOKUP(B38,Sheet2!A:E,2,FALSE),0)</f>
        <v>Loop Hanger, accepts  3/8 threaded rod</v>
      </c>
      <c r="I38" s="39">
        <f>IFERROR(VLOOKUP(B38,Sheet2!A:E,5,FALSE),0)</f>
        <v>0.34</v>
      </c>
      <c r="J38" s="40">
        <f t="shared" si="1"/>
        <v>0</v>
      </c>
      <c r="K38" s="5">
        <f t="shared" si="2"/>
        <v>0</v>
      </c>
    </row>
    <row r="39" spans="1:11" x14ac:dyDescent="0.2">
      <c r="A39" s="54"/>
      <c r="B39" s="51" t="s">
        <v>59</v>
      </c>
      <c r="C39" s="49">
        <f>IFERROR(VLOOKUP(B39,Sheet2!A:D,3,FALSE),0)</f>
        <v>7.2</v>
      </c>
      <c r="D39" s="50">
        <f>IFERROR(VLOOKUP(B39,Sheet2!A:D,4,FALSE),0)</f>
        <v>5.04</v>
      </c>
      <c r="E39" s="45"/>
      <c r="F39" s="46">
        <f t="shared" si="3"/>
        <v>0</v>
      </c>
      <c r="G39" s="47" t="s">
        <v>39</v>
      </c>
      <c r="H39" s="58" t="str">
        <f>IFERROR(VLOOKUP(B39,Sheet2!A:E,2,FALSE),0)</f>
        <v>Loop Hanger, accepts  3/8 threaded rod</v>
      </c>
      <c r="I39" s="39">
        <f>IFERROR(VLOOKUP(B39,Sheet2!A:E,5,FALSE),0)</f>
        <v>0.75</v>
      </c>
      <c r="J39" s="40">
        <f t="shared" si="1"/>
        <v>0</v>
      </c>
      <c r="K39" s="5">
        <f t="shared" si="2"/>
        <v>0</v>
      </c>
    </row>
    <row r="40" spans="1:11" x14ac:dyDescent="0.2">
      <c r="A40" s="54"/>
      <c r="B40" s="51"/>
      <c r="C40" s="169">
        <f>IFERROR(VLOOKUP(B40,Sheet2!A:D,3,FALSE),0)</f>
        <v>0</v>
      </c>
      <c r="D40" s="170">
        <f>IFERROR(VLOOKUP(B40,Sheet2!A:D,4,FALSE),0)</f>
        <v>0</v>
      </c>
      <c r="E40" s="45"/>
      <c r="F40" s="171">
        <f t="shared" si="3"/>
        <v>0</v>
      </c>
      <c r="G40" s="47"/>
      <c r="H40" s="180">
        <f>IFERROR(VLOOKUP(B40,Sheet2!A:E,2,FALSE),0)</f>
        <v>0</v>
      </c>
      <c r="I40" s="39">
        <f>IFERROR(VLOOKUP(B40,Sheet2!A:E,5,FALSE),0)</f>
        <v>0</v>
      </c>
      <c r="J40" s="40">
        <f t="shared" si="1"/>
        <v>0</v>
      </c>
      <c r="K40" s="5">
        <f t="shared" si="2"/>
        <v>0</v>
      </c>
    </row>
    <row r="41" spans="1:11" x14ac:dyDescent="0.2">
      <c r="A41" s="54"/>
      <c r="B41" s="51" t="s">
        <v>60</v>
      </c>
      <c r="C41" s="43">
        <f>IFERROR(VLOOKUP(B41,Sheet2!A:D,3,FALSE),0)</f>
        <v>2.64</v>
      </c>
      <c r="D41" s="44">
        <f>IFERROR(VLOOKUP(B41,Sheet2!A:D,4,FALSE),0)</f>
        <v>1.85</v>
      </c>
      <c r="E41" s="45"/>
      <c r="F41" s="46">
        <f t="shared" si="3"/>
        <v>0</v>
      </c>
      <c r="G41" s="47" t="s">
        <v>20</v>
      </c>
      <c r="H41" s="58" t="str">
        <f>IFERROR(VLOOKUP(B41,Sheet2!A:E,2,FALSE),0)</f>
        <v>Clamp for 1-5/8" unistrut, each</v>
      </c>
      <c r="I41" s="39">
        <f>IFERROR(VLOOKUP(B41,Sheet2!A:E,5,FALSE),0)</f>
        <v>0.13750000000000001</v>
      </c>
      <c r="J41" s="40">
        <f t="shared" si="1"/>
        <v>0</v>
      </c>
      <c r="K41" s="5">
        <f t="shared" si="2"/>
        <v>0</v>
      </c>
    </row>
    <row r="42" spans="1:11" x14ac:dyDescent="0.2">
      <c r="A42" s="54"/>
      <c r="B42" s="51" t="s">
        <v>61</v>
      </c>
      <c r="C42" s="43">
        <f>IFERROR(VLOOKUP(B42,Sheet2!A:D,3,FALSE),0)</f>
        <v>3</v>
      </c>
      <c r="D42" s="44">
        <f>IFERROR(VLOOKUP(B42,Sheet2!A:D,4,FALSE),0)</f>
        <v>2.1</v>
      </c>
      <c r="E42" s="45"/>
      <c r="F42" s="46">
        <f t="shared" si="3"/>
        <v>0</v>
      </c>
      <c r="G42" s="47" t="s">
        <v>22</v>
      </c>
      <c r="H42" s="58" t="str">
        <f>IFERROR(VLOOKUP(B42,Sheet2!A:E,2,FALSE),0)</f>
        <v>Clamp for 1-5/8" unistrut, each</v>
      </c>
      <c r="I42" s="39">
        <f>IFERROR(VLOOKUP(B42,Sheet2!A:E,5,FALSE),0)</f>
        <v>0.156</v>
      </c>
      <c r="J42" s="40">
        <f t="shared" si="1"/>
        <v>0</v>
      </c>
      <c r="K42" s="5">
        <f t="shared" si="2"/>
        <v>0</v>
      </c>
    </row>
    <row r="43" spans="1:11" x14ac:dyDescent="0.2">
      <c r="A43" s="60" t="s">
        <v>62</v>
      </c>
      <c r="B43" s="51" t="s">
        <v>63</v>
      </c>
      <c r="C43" s="43">
        <f>IFERROR(VLOOKUP(B43,Sheet2!A:D,3,FALSE),0)</f>
        <v>3.72</v>
      </c>
      <c r="D43" s="44">
        <f>IFERROR(VLOOKUP(B43,Sheet2!A:D,4,FALSE),0)</f>
        <v>2.61</v>
      </c>
      <c r="E43" s="45"/>
      <c r="F43" s="46">
        <f t="shared" si="3"/>
        <v>0</v>
      </c>
      <c r="G43" s="47" t="s">
        <v>24</v>
      </c>
      <c r="H43" s="58" t="str">
        <f>IFERROR(VLOOKUP(B43,Sheet2!A:E,2,FALSE),0)</f>
        <v>Clamp for 1-5/8" unistrut, each</v>
      </c>
      <c r="I43" s="39">
        <f>IFERROR(VLOOKUP(B43,Sheet2!A:E,5,FALSE),0)</f>
        <v>0.28110000000000002</v>
      </c>
      <c r="J43" s="40">
        <f t="shared" si="1"/>
        <v>0</v>
      </c>
      <c r="K43" s="5">
        <f t="shared" si="2"/>
        <v>0</v>
      </c>
    </row>
    <row r="44" spans="1:11" x14ac:dyDescent="0.2">
      <c r="A44" s="60"/>
      <c r="B44" s="51" t="s">
        <v>64</v>
      </c>
      <c r="C44" s="43">
        <f>IFERROR(VLOOKUP(B44,Sheet2!A:D,3,FALSE),0)</f>
        <v>4.68</v>
      </c>
      <c r="D44" s="44">
        <f>IFERROR(VLOOKUP(B44,Sheet2!A:D,4,FALSE),0)</f>
        <v>3.27</v>
      </c>
      <c r="E44" s="45"/>
      <c r="F44" s="46">
        <f t="shared" si="3"/>
        <v>0</v>
      </c>
      <c r="G44" s="47" t="s">
        <v>26</v>
      </c>
      <c r="H44" s="58" t="str">
        <f>IFERROR(VLOOKUP(B44,Sheet2!A:E,2,FALSE),0)</f>
        <v>Clamp for 1-5/8" unistrut, each</v>
      </c>
      <c r="I44" s="39">
        <f>IFERROR(VLOOKUP(B44,Sheet2!A:E,5,FALSE),0)</f>
        <v>0.4</v>
      </c>
      <c r="J44" s="40">
        <f t="shared" si="1"/>
        <v>0</v>
      </c>
      <c r="K44" s="5">
        <f t="shared" si="2"/>
        <v>0</v>
      </c>
    </row>
    <row r="45" spans="1:11" x14ac:dyDescent="0.2">
      <c r="A45" s="54"/>
      <c r="B45" s="51" t="s">
        <v>65</v>
      </c>
      <c r="C45" s="43">
        <f>IFERROR(VLOOKUP(B45,Sheet2!A:D,3,FALSE),0)</f>
        <v>5.04</v>
      </c>
      <c r="D45" s="44">
        <f>IFERROR(VLOOKUP(B45,Sheet2!A:D,4,FALSE),0)</f>
        <v>3.53</v>
      </c>
      <c r="E45" s="45"/>
      <c r="F45" s="46">
        <f t="shared" si="3"/>
        <v>0</v>
      </c>
      <c r="G45" s="47" t="s">
        <v>28</v>
      </c>
      <c r="H45" s="58" t="str">
        <f>IFERROR(VLOOKUP(B45,Sheet2!A:E,2,FALSE),0)</f>
        <v>Clamp for 1-5/8" unistrut, each</v>
      </c>
      <c r="I45" s="39">
        <f>IFERROR(VLOOKUP(B45,Sheet2!A:E,5,FALSE),0)</f>
        <v>0.5</v>
      </c>
      <c r="J45" s="40">
        <f t="shared" si="1"/>
        <v>0</v>
      </c>
      <c r="K45" s="5">
        <f t="shared" si="2"/>
        <v>0</v>
      </c>
    </row>
    <row r="46" spans="1:11" x14ac:dyDescent="0.2">
      <c r="A46" s="54"/>
      <c r="B46" s="51" t="s">
        <v>66</v>
      </c>
      <c r="C46" s="49">
        <f>IFERROR(VLOOKUP(B46,Sheet2!A:D,3,FALSE),0)</f>
        <v>8.0500000000000007</v>
      </c>
      <c r="D46" s="50">
        <f>IFERROR(VLOOKUP(B46,Sheet2!A:D,4,FALSE),0)</f>
        <v>5.64</v>
      </c>
      <c r="E46" s="45"/>
      <c r="F46" s="46">
        <f t="shared" si="3"/>
        <v>0</v>
      </c>
      <c r="G46" s="47" t="s">
        <v>37</v>
      </c>
      <c r="H46" s="58" t="str">
        <f>IFERROR(VLOOKUP(B46,Sheet2!A:E,2,FALSE),0)</f>
        <v>Clamp for 1-5/8" unistrut, each</v>
      </c>
      <c r="I46" s="39">
        <f>IFERROR(VLOOKUP(B46,Sheet2!A:E,5,FALSE),0)</f>
        <v>0.94</v>
      </c>
      <c r="J46" s="40">
        <f t="shared" si="1"/>
        <v>0</v>
      </c>
      <c r="K46" s="5">
        <f t="shared" si="2"/>
        <v>0</v>
      </c>
    </row>
    <row r="47" spans="1:11" x14ac:dyDescent="0.2">
      <c r="A47" s="54"/>
      <c r="B47" s="51" t="s">
        <v>67</v>
      </c>
      <c r="C47" s="49">
        <f>IFERROR(VLOOKUP(B47,Sheet2!A:D,3,FALSE),0)</f>
        <v>13.21</v>
      </c>
      <c r="D47" s="50">
        <f>IFERROR(VLOOKUP(B47,Sheet2!A:D,4,FALSE),0)</f>
        <v>9.25</v>
      </c>
      <c r="E47" s="45"/>
      <c r="F47" s="46">
        <f t="shared" si="3"/>
        <v>0</v>
      </c>
      <c r="G47" s="47" t="s">
        <v>39</v>
      </c>
      <c r="H47" s="58" t="str">
        <f>IFERROR(VLOOKUP(B47,Sheet2!A:E,2,FALSE),0)</f>
        <v>Clamp for 1-5/8" unistrut, each</v>
      </c>
      <c r="I47" s="39">
        <f>IFERROR(VLOOKUP(B47,Sheet2!A:E,5,FALSE),0)</f>
        <v>1.25</v>
      </c>
      <c r="J47" s="40">
        <f t="shared" si="1"/>
        <v>0</v>
      </c>
      <c r="K47" s="5">
        <f t="shared" si="2"/>
        <v>0</v>
      </c>
    </row>
    <row r="48" spans="1:11" ht="13.5" thickBot="1" x14ac:dyDescent="0.25">
      <c r="A48" s="61" t="s">
        <v>68</v>
      </c>
      <c r="B48" s="62" t="s">
        <v>69</v>
      </c>
      <c r="C48" s="63">
        <f>IFERROR(VLOOKUP(B48,Sheet2!A:D,3,FALSE),0)</f>
        <v>17.420000000000002</v>
      </c>
      <c r="D48" s="64">
        <f>IFERROR(VLOOKUP(B48,Sheet2!A:D,4,FALSE),0)</f>
        <v>12.19</v>
      </c>
      <c r="E48" s="65"/>
      <c r="F48" s="66">
        <f t="shared" si="3"/>
        <v>0</v>
      </c>
      <c r="G48" s="67"/>
      <c r="H48" s="68" t="str">
        <f>IFERROR(VLOOKUP(B48,Sheet2!A:E,2,FALSE),0)</f>
        <v>Cantilever Arm,  12",  1-5/8 unistrut</v>
      </c>
      <c r="I48" s="39">
        <f>IFERROR(VLOOKUP(B48,Sheet2!A:E,5,FALSE),0)</f>
        <v>2.61</v>
      </c>
      <c r="J48" s="40">
        <f t="shared" si="1"/>
        <v>0</v>
      </c>
      <c r="K48" s="5">
        <f t="shared" si="2"/>
        <v>0</v>
      </c>
    </row>
    <row r="49" spans="1:11" ht="13.5" thickBot="1" x14ac:dyDescent="0.25">
      <c r="A49" s="54"/>
      <c r="B49" s="192"/>
      <c r="C49" s="217"/>
      <c r="D49" s="143">
        <f>IFERROR(VLOOKUP(B49,Sheet2!A:D,4,FALSE),0)</f>
        <v>0</v>
      </c>
      <c r="E49" s="218"/>
      <c r="F49" s="214"/>
      <c r="G49" s="204"/>
      <c r="H49" s="219" t="s">
        <v>70</v>
      </c>
      <c r="I49" s="39">
        <f>IFERROR(VLOOKUP(B49,Sheet2!A:E,5,FALSE),0)</f>
        <v>0</v>
      </c>
      <c r="J49" s="40">
        <f t="shared" si="1"/>
        <v>0</v>
      </c>
      <c r="K49" s="5">
        <f t="shared" si="2"/>
        <v>0</v>
      </c>
    </row>
    <row r="50" spans="1:11" x14ac:dyDescent="0.2">
      <c r="A50" s="31"/>
      <c r="B50" s="55" t="s">
        <v>71</v>
      </c>
      <c r="C50" s="33">
        <f>IFERROR(VLOOKUP(B50,Sheet2!A:D,3,FALSE),0)</f>
        <v>13.21</v>
      </c>
      <c r="D50" s="34">
        <f>IFERROR(VLOOKUP(B50,Sheet2!A:D,4,FALSE),0)</f>
        <v>9.25</v>
      </c>
      <c r="E50" s="35"/>
      <c r="F50" s="36">
        <f t="shared" ref="F50:F56" si="4">D50*E50</f>
        <v>0</v>
      </c>
      <c r="G50" s="37" t="s">
        <v>20</v>
      </c>
      <c r="H50" s="56" t="str">
        <f>IFERROR(VLOOKUP(B50,Sheet2!A:E,2,FALSE),0)</f>
        <v>Union</v>
      </c>
      <c r="I50" s="39">
        <f>IFERROR(VLOOKUP(B50,Sheet2!A:E,5,FALSE),0)</f>
        <v>0.17</v>
      </c>
      <c r="J50" s="40">
        <f t="shared" si="1"/>
        <v>0</v>
      </c>
      <c r="K50" s="5">
        <f t="shared" si="2"/>
        <v>0</v>
      </c>
    </row>
    <row r="51" spans="1:11" x14ac:dyDescent="0.2">
      <c r="A51" s="41"/>
      <c r="B51" s="51" t="s">
        <v>72</v>
      </c>
      <c r="C51" s="43">
        <f>IFERROR(VLOOKUP(B51,Sheet2!A:D,3,FALSE),0)</f>
        <v>21.15</v>
      </c>
      <c r="D51" s="44">
        <f>IFERROR(VLOOKUP(B51,Sheet2!A:D,4,FALSE),0)</f>
        <v>14.81</v>
      </c>
      <c r="E51" s="45"/>
      <c r="F51" s="46">
        <f t="shared" si="4"/>
        <v>0</v>
      </c>
      <c r="G51" s="47" t="s">
        <v>22</v>
      </c>
      <c r="H51" s="58" t="str">
        <f>IFERROR(VLOOKUP(B51,Sheet2!A:E,2,FALSE),0)</f>
        <v>Union</v>
      </c>
      <c r="I51" s="39">
        <f>IFERROR(VLOOKUP(B51,Sheet2!A:E,5,FALSE),0)</f>
        <v>0.31</v>
      </c>
      <c r="J51" s="40">
        <f t="shared" si="1"/>
        <v>0</v>
      </c>
      <c r="K51" s="5">
        <f t="shared" si="2"/>
        <v>0</v>
      </c>
    </row>
    <row r="52" spans="1:11" x14ac:dyDescent="0.2">
      <c r="A52" s="41"/>
      <c r="B52" s="51" t="s">
        <v>73</v>
      </c>
      <c r="C52" s="43">
        <f>IFERROR(VLOOKUP(B52,Sheet2!A:D,3,FALSE),0)</f>
        <v>33.64</v>
      </c>
      <c r="D52" s="44">
        <f>IFERROR(VLOOKUP(B52,Sheet2!A:D,4,FALSE),0)</f>
        <v>23.55</v>
      </c>
      <c r="E52" s="45"/>
      <c r="F52" s="46">
        <f t="shared" si="4"/>
        <v>0</v>
      </c>
      <c r="G52" s="47" t="s">
        <v>24</v>
      </c>
      <c r="H52" s="58" t="str">
        <f>IFERROR(VLOOKUP(B52,Sheet2!A:E,2,FALSE),0)</f>
        <v>Union</v>
      </c>
      <c r="I52" s="39">
        <f>IFERROR(VLOOKUP(B52,Sheet2!A:E,5,FALSE),0)</f>
        <v>1.05</v>
      </c>
      <c r="J52" s="40">
        <f t="shared" si="1"/>
        <v>0</v>
      </c>
      <c r="K52" s="5">
        <f t="shared" si="2"/>
        <v>0</v>
      </c>
    </row>
    <row r="53" spans="1:11" ht="13.5" thickBot="1" x14ac:dyDescent="0.25">
      <c r="A53" s="41"/>
      <c r="B53" s="69" t="s">
        <v>74</v>
      </c>
      <c r="C53" s="70">
        <f>IFERROR(VLOOKUP(B53,Sheet2!A:D,3,FALSE),0)</f>
        <v>40.85</v>
      </c>
      <c r="D53" s="71">
        <f>IFERROR(VLOOKUP(B53,Sheet2!A:D,4,FALSE),0)</f>
        <v>28.6</v>
      </c>
      <c r="E53" s="72"/>
      <c r="F53" s="73">
        <f t="shared" si="4"/>
        <v>0</v>
      </c>
      <c r="G53" s="74" t="s">
        <v>26</v>
      </c>
      <c r="H53" s="75" t="str">
        <f>IFERROR(VLOOKUP(B53,Sheet2!A:E,2,FALSE),0)</f>
        <v>Union</v>
      </c>
      <c r="I53" s="39">
        <f>IFERROR(VLOOKUP(B53,Sheet2!A:E,5,FALSE),0)</f>
        <v>1.9</v>
      </c>
      <c r="J53" s="40">
        <f t="shared" si="1"/>
        <v>0</v>
      </c>
      <c r="K53" s="5">
        <f t="shared" si="2"/>
        <v>0</v>
      </c>
    </row>
    <row r="54" spans="1:11" x14ac:dyDescent="0.2">
      <c r="A54" s="31"/>
      <c r="B54" s="55"/>
      <c r="C54" s="161">
        <f>IFERROR(VLOOKUP(B54,Sheet2!A:D,3,FALSE),0)</f>
        <v>0</v>
      </c>
      <c r="D54" s="162">
        <f>IFERROR(VLOOKUP(B54,Sheet2!A:D,4,FALSE),0)</f>
        <v>0</v>
      </c>
      <c r="E54" s="35"/>
      <c r="F54" s="155">
        <f t="shared" si="4"/>
        <v>0</v>
      </c>
      <c r="G54" s="37"/>
      <c r="H54" s="181">
        <f>IFERROR(VLOOKUP(B54,Sheet2!A:E,2,FALSE),0)</f>
        <v>0</v>
      </c>
      <c r="I54" s="39">
        <f>IFERROR(VLOOKUP(B54,Sheet2!A:E,5,FALSE),0)</f>
        <v>0</v>
      </c>
      <c r="J54" s="40">
        <f t="shared" si="1"/>
        <v>0</v>
      </c>
      <c r="K54" s="5">
        <f t="shared" si="2"/>
        <v>0</v>
      </c>
    </row>
    <row r="55" spans="1:11" x14ac:dyDescent="0.2">
      <c r="A55" s="41"/>
      <c r="B55" s="51"/>
      <c r="C55" s="156">
        <f>IFERROR(VLOOKUP(B55,Sheet2!A:D,3,FALSE),0)</f>
        <v>0</v>
      </c>
      <c r="D55" s="157">
        <f>IFERROR(VLOOKUP(B55,Sheet2!A:D,4,FALSE),0)</f>
        <v>0</v>
      </c>
      <c r="E55" s="45"/>
      <c r="F55" s="171">
        <f t="shared" si="4"/>
        <v>0</v>
      </c>
      <c r="G55" s="47"/>
      <c r="H55" s="180">
        <f>IFERROR(VLOOKUP(B55,Sheet2!A:E,2,FALSE),0)</f>
        <v>0</v>
      </c>
      <c r="I55" s="39">
        <f>IFERROR(VLOOKUP(B55,Sheet2!A:E,5,FALSE),0)</f>
        <v>0</v>
      </c>
      <c r="J55" s="40">
        <f t="shared" si="1"/>
        <v>0</v>
      </c>
      <c r="K55" s="5">
        <f t="shared" si="2"/>
        <v>0</v>
      </c>
    </row>
    <row r="56" spans="1:11" x14ac:dyDescent="0.2">
      <c r="A56" s="41"/>
      <c r="B56" s="51" t="s">
        <v>75</v>
      </c>
      <c r="C56" s="43">
        <f>IFERROR(VLOOKUP(B56,Sheet2!A:D,3,FALSE),0)</f>
        <v>88.91</v>
      </c>
      <c r="D56" s="44">
        <f>IFERROR(VLOOKUP(B56,Sheet2!A:D,4,FALSE),0)</f>
        <v>62.24</v>
      </c>
      <c r="E56" s="45"/>
      <c r="F56" s="46">
        <f t="shared" si="4"/>
        <v>0</v>
      </c>
      <c r="G56" s="47" t="s">
        <v>28</v>
      </c>
      <c r="H56" s="58" t="str">
        <f>IFERROR(VLOOKUP(B56,Sheet2!A:E,2,FALSE),0)</f>
        <v>Union</v>
      </c>
      <c r="I56" s="39">
        <f>IFERROR(VLOOKUP(B56,Sheet2!A:E,5,FALSE),0)</f>
        <v>4.0999999999999996</v>
      </c>
      <c r="J56" s="40">
        <f t="shared" si="1"/>
        <v>0</v>
      </c>
      <c r="K56" s="5">
        <f t="shared" si="2"/>
        <v>0</v>
      </c>
    </row>
    <row r="57" spans="1:11" ht="13.5" thickBot="1" x14ac:dyDescent="0.25">
      <c r="A57" s="52"/>
      <c r="B57" s="62"/>
      <c r="C57" s="168">
        <f>IFERROR(VLOOKUP(B57,Sheet2!A:D,3,FALSE),0)</f>
        <v>0</v>
      </c>
      <c r="D57" s="164">
        <f>IFERROR(VLOOKUP(B57,Sheet2!A:D,4,FALSE),0)</f>
        <v>0</v>
      </c>
      <c r="E57" s="65"/>
      <c r="F57" s="66"/>
      <c r="G57" s="67"/>
      <c r="H57" s="231">
        <f>IFERROR(VLOOKUP(B57,Sheet2!A:E,2,FALSE),0)</f>
        <v>0</v>
      </c>
      <c r="I57" s="39">
        <f>IFERROR(VLOOKUP(B57,Sheet2!A:E,5,FALSE),0)</f>
        <v>0</v>
      </c>
      <c r="J57" s="40">
        <f t="shared" si="1"/>
        <v>0</v>
      </c>
      <c r="K57" s="5">
        <f t="shared" si="2"/>
        <v>0</v>
      </c>
    </row>
    <row r="58" spans="1:11" x14ac:dyDescent="0.2">
      <c r="A58" s="41"/>
      <c r="B58" s="55" t="s">
        <v>76</v>
      </c>
      <c r="C58" s="33">
        <f>IFERROR(VLOOKUP(B58,Sheet2!A:D,3,FALSE),0)</f>
        <v>96.13</v>
      </c>
      <c r="D58" s="34">
        <f>IFERROR(VLOOKUP(B58,Sheet2!A:D,4,FALSE),0)</f>
        <v>67.3</v>
      </c>
      <c r="E58" s="35"/>
      <c r="F58" s="36">
        <f>D58*E58</f>
        <v>0</v>
      </c>
      <c r="G58" s="37" t="s">
        <v>37</v>
      </c>
      <c r="H58" s="56" t="str">
        <f>IFERROR(VLOOKUP(B58,Sheet2!A:E,2,FALSE),0)</f>
        <v>Union</v>
      </c>
      <c r="I58" s="39">
        <f>IFERROR(VLOOKUP(B58,Sheet2!A:E,5,FALSE),0)</f>
        <v>3.9</v>
      </c>
      <c r="J58" s="40">
        <f t="shared" si="1"/>
        <v>0</v>
      </c>
      <c r="K58" s="5">
        <f t="shared" si="2"/>
        <v>0</v>
      </c>
    </row>
    <row r="59" spans="1:11" x14ac:dyDescent="0.2">
      <c r="A59" s="41"/>
      <c r="B59" s="51" t="s">
        <v>77</v>
      </c>
      <c r="C59" s="43">
        <f>IFERROR(VLOOKUP(B59,Sheet2!A:D,3,FALSE),0)</f>
        <v>132.16999999999999</v>
      </c>
      <c r="D59" s="44">
        <f>IFERROR(VLOOKUP(B59,Sheet2!A:D,4,FALSE),0)</f>
        <v>92.52</v>
      </c>
      <c r="E59" s="45"/>
      <c r="F59" s="46">
        <f t="shared" ref="F59" si="5">D59*E59</f>
        <v>0</v>
      </c>
      <c r="G59" s="47" t="s">
        <v>39</v>
      </c>
      <c r="H59" s="58" t="str">
        <f>IFERROR(VLOOKUP(B59,Sheet2!A:E,2,FALSE),0)</f>
        <v>Union</v>
      </c>
      <c r="I59" s="39">
        <f>IFERROR(VLOOKUP(B59,Sheet2!A:E,5,FALSE),0)</f>
        <v>7.12</v>
      </c>
      <c r="J59" s="40">
        <f t="shared" si="1"/>
        <v>0</v>
      </c>
      <c r="K59" s="5">
        <f t="shared" si="2"/>
        <v>0</v>
      </c>
    </row>
    <row r="60" spans="1:11" x14ac:dyDescent="0.2">
      <c r="A60" s="41"/>
      <c r="B60" s="51"/>
      <c r="C60" s="156">
        <f>IFERROR(VLOOKUP(B60,Sheet2!A:D,3,FALSE),0)</f>
        <v>0</v>
      </c>
      <c r="D60" s="157">
        <f>IFERROR(VLOOKUP(B60,Sheet2!A:D,4,FALSE),0)</f>
        <v>0</v>
      </c>
      <c r="E60" s="45"/>
      <c r="F60" s="171">
        <f>D60*E60</f>
        <v>0</v>
      </c>
      <c r="G60" s="47"/>
      <c r="H60" s="180">
        <f>IFERROR(VLOOKUP(B60,Sheet2!A:E,2,FALSE),0)</f>
        <v>0</v>
      </c>
      <c r="I60" s="39">
        <f>IFERROR(VLOOKUP(B60,Sheet2!A:E,5,FALSE),0)</f>
        <v>0</v>
      </c>
      <c r="J60" s="40">
        <f t="shared" si="1"/>
        <v>0</v>
      </c>
      <c r="K60" s="5">
        <f t="shared" si="2"/>
        <v>0</v>
      </c>
    </row>
    <row r="61" spans="1:11" x14ac:dyDescent="0.2">
      <c r="A61" s="41"/>
      <c r="B61" s="51" t="s">
        <v>76</v>
      </c>
      <c r="C61" s="43">
        <f>IFERROR(VLOOKUP(B61,Sheet2!A:D,3,FALSE),0)</f>
        <v>96.13</v>
      </c>
      <c r="D61" s="44">
        <f>IFERROR(VLOOKUP(B61,Sheet2!A:D,4,FALSE),0)</f>
        <v>67.3</v>
      </c>
      <c r="E61" s="153"/>
      <c r="F61" s="46">
        <f>D61*E61</f>
        <v>0</v>
      </c>
      <c r="G61" s="47" t="s">
        <v>37</v>
      </c>
      <c r="H61" s="58" t="s">
        <v>78</v>
      </c>
      <c r="I61" s="39">
        <f>IFERROR(VLOOKUP(B61,Sheet2!A:E,5,FALSE),0)</f>
        <v>3.9</v>
      </c>
      <c r="J61" s="40">
        <f t="shared" si="1"/>
        <v>0</v>
      </c>
      <c r="K61" s="5">
        <f t="shared" si="2"/>
        <v>0</v>
      </c>
    </row>
    <row r="62" spans="1:11" ht="13.5" thickBot="1" x14ac:dyDescent="0.25">
      <c r="A62" s="52"/>
      <c r="B62" s="62" t="s">
        <v>77</v>
      </c>
      <c r="C62" s="63">
        <f>IFERROR(VLOOKUP(B62,Sheet2!A:D,3,FALSE),0)</f>
        <v>132.16999999999999</v>
      </c>
      <c r="D62" s="64">
        <f>IFERROR(VLOOKUP(B62,Sheet2!A:D,4,FALSE),0)</f>
        <v>92.52</v>
      </c>
      <c r="E62" s="154"/>
      <c r="F62" s="66">
        <f>D62*E62</f>
        <v>0</v>
      </c>
      <c r="G62" s="67" t="s">
        <v>39</v>
      </c>
      <c r="H62" s="68" t="s">
        <v>78</v>
      </c>
      <c r="I62" s="39">
        <f>IFERROR(VLOOKUP(B62,Sheet2!A:E,5,FALSE),0)</f>
        <v>7.12</v>
      </c>
      <c r="J62" s="40">
        <f t="shared" si="1"/>
        <v>0</v>
      </c>
      <c r="K62" s="5">
        <f t="shared" si="2"/>
        <v>0</v>
      </c>
    </row>
    <row r="63" spans="1:11" x14ac:dyDescent="0.2">
      <c r="A63" s="53"/>
      <c r="B63" s="55"/>
      <c r="C63" s="77">
        <f>IFERROR(VLOOKUP(B63,Sheet2!A:D,3,FALSE),0)</f>
        <v>0</v>
      </c>
      <c r="D63" s="34">
        <f>IFERROR(VLOOKUP(B63,Sheet2!A:D,4,FALSE),0)</f>
        <v>0</v>
      </c>
      <c r="E63" s="78"/>
      <c r="F63" s="36"/>
      <c r="G63" s="37"/>
      <c r="H63" s="76"/>
      <c r="I63" s="39">
        <f>IFERROR(VLOOKUP(B63,Sheet2!A:E,5,FALSE),0)</f>
        <v>0</v>
      </c>
      <c r="J63" s="40">
        <f t="shared" si="1"/>
        <v>0</v>
      </c>
      <c r="K63" s="5">
        <f t="shared" si="2"/>
        <v>0</v>
      </c>
    </row>
    <row r="64" spans="1:11" x14ac:dyDescent="0.2">
      <c r="A64" s="54"/>
      <c r="B64" s="51" t="s">
        <v>79</v>
      </c>
      <c r="C64" s="79">
        <f>IFERROR(VLOOKUP(B64,Sheet2!A:D,3,FALSE),0)</f>
        <v>21.62</v>
      </c>
      <c r="D64" s="44">
        <f>IFERROR(VLOOKUP(B64,Sheet2!A:D,4,FALSE),0)</f>
        <v>15.13</v>
      </c>
      <c r="E64" s="45"/>
      <c r="F64" s="46">
        <f t="shared" ref="F64:F127" si="6">D64*E64</f>
        <v>0</v>
      </c>
      <c r="G64" s="47" t="s">
        <v>22</v>
      </c>
      <c r="H64" s="58" t="str">
        <f>IFERROR(VLOOKUP(B64,Sheet2!A:E,2,FALSE),0)</f>
        <v>Reduction Union 1" X 3/4"</v>
      </c>
      <c r="I64" s="39">
        <f>IFERROR(VLOOKUP(B64,Sheet2!A:E,5,FALSE),0)</f>
        <v>0.27</v>
      </c>
      <c r="J64" s="40">
        <f t="shared" si="1"/>
        <v>0</v>
      </c>
      <c r="K64" s="5">
        <f t="shared" si="2"/>
        <v>0</v>
      </c>
    </row>
    <row r="65" spans="1:11" x14ac:dyDescent="0.2">
      <c r="A65" s="54"/>
      <c r="B65" s="51" t="s">
        <v>80</v>
      </c>
      <c r="C65" s="79">
        <f>IFERROR(VLOOKUP(B65,Sheet2!A:D,3,FALSE),0)</f>
        <v>33.06</v>
      </c>
      <c r="D65" s="44">
        <f>IFERROR(VLOOKUP(B65,Sheet2!A:D,4,FALSE),0)</f>
        <v>23.14</v>
      </c>
      <c r="E65" s="45"/>
      <c r="F65" s="46">
        <f t="shared" si="6"/>
        <v>0</v>
      </c>
      <c r="G65" s="47" t="s">
        <v>24</v>
      </c>
      <c r="H65" s="58" t="str">
        <f>IFERROR(VLOOKUP(B65,Sheet2!A:E,2,FALSE),0)</f>
        <v>Reduction Union 1-1/2" X 3/4"</v>
      </c>
      <c r="I65" s="39">
        <f>IFERROR(VLOOKUP(B65,Sheet2!A:E,5,FALSE),0)</f>
        <v>0.7</v>
      </c>
      <c r="J65" s="40">
        <f t="shared" si="1"/>
        <v>0</v>
      </c>
      <c r="K65" s="5">
        <f t="shared" si="2"/>
        <v>0</v>
      </c>
    </row>
    <row r="66" spans="1:11" x14ac:dyDescent="0.2">
      <c r="A66" s="54"/>
      <c r="B66" s="51" t="s">
        <v>81</v>
      </c>
      <c r="C66" s="79">
        <f>IFERROR(VLOOKUP(B66,Sheet2!A:D,3,FALSE),0)</f>
        <v>32.43</v>
      </c>
      <c r="D66" s="44">
        <f>IFERROR(VLOOKUP(B66,Sheet2!A:D,4,FALSE),0)</f>
        <v>22.7</v>
      </c>
      <c r="E66" s="45"/>
      <c r="F66" s="46">
        <f t="shared" si="6"/>
        <v>0</v>
      </c>
      <c r="G66" s="47" t="s">
        <v>24</v>
      </c>
      <c r="H66" s="58" t="str">
        <f>IFERROR(VLOOKUP(B66,Sheet2!A:E,2,FALSE),0)</f>
        <v>Reduction Union 1-1/2" X 1"</v>
      </c>
      <c r="I66" s="39">
        <f>IFERROR(VLOOKUP(B66,Sheet2!A:E,5,FALSE),0)</f>
        <v>0.73</v>
      </c>
      <c r="J66" s="40">
        <f t="shared" si="1"/>
        <v>0</v>
      </c>
      <c r="K66" s="5">
        <f t="shared" si="2"/>
        <v>0</v>
      </c>
    </row>
    <row r="67" spans="1:11" x14ac:dyDescent="0.2">
      <c r="A67" s="54"/>
      <c r="B67" s="51" t="s">
        <v>82</v>
      </c>
      <c r="C67" s="79">
        <f>IFERROR(VLOOKUP(B67,Sheet2!A:D,3,FALSE),0)</f>
        <v>42.43</v>
      </c>
      <c r="D67" s="44">
        <f>IFERROR(VLOOKUP(B67,Sheet2!A:D,4,FALSE),0)</f>
        <v>29.7</v>
      </c>
      <c r="E67" s="45"/>
      <c r="F67" s="46">
        <f t="shared" si="6"/>
        <v>0</v>
      </c>
      <c r="G67" s="47" t="s">
        <v>26</v>
      </c>
      <c r="H67" s="58" t="str">
        <f>IFERROR(VLOOKUP(B67,Sheet2!A:E,2,FALSE),0)</f>
        <v>Reduction Union 2" X 3/4"</v>
      </c>
      <c r="I67" s="39">
        <f>IFERROR(VLOOKUP(B67,Sheet2!A:E,5,FALSE),0)</f>
        <v>1.1000000000000001</v>
      </c>
      <c r="J67" s="40">
        <f t="shared" si="1"/>
        <v>0</v>
      </c>
      <c r="K67" s="5">
        <f t="shared" si="2"/>
        <v>0</v>
      </c>
    </row>
    <row r="68" spans="1:11" x14ac:dyDescent="0.2">
      <c r="A68" s="54"/>
      <c r="B68" s="51" t="s">
        <v>83</v>
      </c>
      <c r="C68" s="79">
        <f>IFERROR(VLOOKUP(B68,Sheet2!A:D,3,FALSE),0)</f>
        <v>42.99</v>
      </c>
      <c r="D68" s="44">
        <f>IFERROR(VLOOKUP(B68,Sheet2!A:D,4,FALSE),0)</f>
        <v>30.1</v>
      </c>
      <c r="E68" s="45"/>
      <c r="F68" s="46">
        <f t="shared" si="6"/>
        <v>0</v>
      </c>
      <c r="G68" s="47" t="s">
        <v>26</v>
      </c>
      <c r="H68" s="58" t="str">
        <f>IFERROR(VLOOKUP(B68,Sheet2!A:E,2,FALSE),0)</f>
        <v>Reduction Union 2" X 1"</v>
      </c>
      <c r="I68" s="39">
        <f>IFERROR(VLOOKUP(B68,Sheet2!A:E,5,FALSE),0)</f>
        <v>1.2</v>
      </c>
      <c r="J68" s="40">
        <f t="shared" si="1"/>
        <v>0</v>
      </c>
      <c r="K68" s="5">
        <f t="shared" si="2"/>
        <v>0</v>
      </c>
    </row>
    <row r="69" spans="1:11" ht="13.5" thickBot="1" x14ac:dyDescent="0.25">
      <c r="A69" s="80"/>
      <c r="B69" s="62" t="s">
        <v>84</v>
      </c>
      <c r="C69" s="81">
        <f>IFERROR(VLOOKUP(B69,Sheet2!A:D,3,FALSE),0)</f>
        <v>44.46</v>
      </c>
      <c r="D69" s="44">
        <f>IFERROR(VLOOKUP(B69,Sheet2!A:D,4,FALSE),0)</f>
        <v>31.12</v>
      </c>
      <c r="E69" s="65"/>
      <c r="F69" s="46">
        <f t="shared" si="6"/>
        <v>0</v>
      </c>
      <c r="G69" s="67" t="s">
        <v>26</v>
      </c>
      <c r="H69" s="68" t="str">
        <f>IFERROR(VLOOKUP(B69,Sheet2!A:E,2,FALSE),0)</f>
        <v>Reduction Union 2" X 1-1/2"</v>
      </c>
      <c r="I69" s="39">
        <f>IFERROR(VLOOKUP(B69,Sheet2!A:E,5,FALSE),0)</f>
        <v>1.6</v>
      </c>
      <c r="J69" s="40">
        <f t="shared" si="1"/>
        <v>0</v>
      </c>
      <c r="K69" s="5">
        <f t="shared" si="2"/>
        <v>0</v>
      </c>
    </row>
    <row r="70" spans="1:11" x14ac:dyDescent="0.2">
      <c r="A70" s="53"/>
      <c r="B70" s="55"/>
      <c r="C70" s="172">
        <f>IFERROR(VLOOKUP(B70,Sheet2!A:D,3,FALSE),0)</f>
        <v>0</v>
      </c>
      <c r="D70" s="162">
        <f>IFERROR(VLOOKUP(B70,Sheet2!A:D,4,FALSE),0)</f>
        <v>0</v>
      </c>
      <c r="E70" s="78"/>
      <c r="F70" s="155">
        <f t="shared" si="6"/>
        <v>0</v>
      </c>
      <c r="G70" s="37"/>
      <c r="H70" s="181">
        <f>IFERROR(VLOOKUP(B70,Sheet2!A:E,2,FALSE),0)</f>
        <v>0</v>
      </c>
      <c r="I70" s="28">
        <f>IFERROR(VLOOKUP(B70,Sheet2!A:E,5,FALSE),0)</f>
        <v>0</v>
      </c>
      <c r="J70" s="40">
        <f t="shared" si="1"/>
        <v>0</v>
      </c>
      <c r="K70" s="5">
        <f t="shared" si="2"/>
        <v>0</v>
      </c>
    </row>
    <row r="71" spans="1:11" x14ac:dyDescent="0.2">
      <c r="A71" s="54"/>
      <c r="B71" s="51" t="s">
        <v>85</v>
      </c>
      <c r="C71" s="43">
        <f>IFERROR(VLOOKUP(B71,Sheet2!A:D,3,FALSE),0)</f>
        <v>360.51</v>
      </c>
      <c r="D71" s="44">
        <f>IFERROR(VLOOKUP(B71,Sheet2!A:D,4,FALSE),0)</f>
        <v>252.36</v>
      </c>
      <c r="E71" s="45"/>
      <c r="F71" s="46">
        <f t="shared" si="6"/>
        <v>0</v>
      </c>
      <c r="G71" s="47"/>
      <c r="H71" s="58" t="str">
        <f>IFERROR(VLOOKUP(B71,Sheet2!A:E,2,FALSE),0)</f>
        <v xml:space="preserve">Reduction Union 6" X 4"       </v>
      </c>
      <c r="I71" s="39">
        <f>IFERROR(VLOOKUP(B71,Sheet2!A:E,5,FALSE),0)</f>
        <v>1.82</v>
      </c>
      <c r="J71" s="40">
        <f t="shared" si="1"/>
        <v>0</v>
      </c>
      <c r="K71" s="5">
        <f t="shared" si="2"/>
        <v>0</v>
      </c>
    </row>
    <row r="72" spans="1:11" ht="13.5" thickBot="1" x14ac:dyDescent="0.25">
      <c r="A72" s="80"/>
      <c r="B72" s="62"/>
      <c r="C72" s="163">
        <f>IFERROR(VLOOKUP(B72,Sheet2!A:D,3,FALSE),0)</f>
        <v>0</v>
      </c>
      <c r="D72" s="164">
        <f>IFERROR(VLOOKUP(B72,Sheet2!A:D,4,FALSE),0)</f>
        <v>0</v>
      </c>
      <c r="E72" s="82"/>
      <c r="F72" s="173">
        <f t="shared" si="6"/>
        <v>0</v>
      </c>
      <c r="G72" s="67"/>
      <c r="H72" s="182">
        <f>IFERROR(VLOOKUP(B72,Sheet2!A:E,2,FALSE),0)</f>
        <v>0</v>
      </c>
      <c r="I72" s="28">
        <f>IFERROR(VLOOKUP(B72,Sheet2!A:E,5,FALSE),0)</f>
        <v>0</v>
      </c>
      <c r="J72" s="40">
        <f t="shared" ref="J72:J135" si="7">I72*E72</f>
        <v>0</v>
      </c>
      <c r="K72" s="5">
        <f t="shared" ref="K72:K135" si="8">E72*C72</f>
        <v>0</v>
      </c>
    </row>
    <row r="73" spans="1:11" ht="13.5" thickBot="1" x14ac:dyDescent="0.25">
      <c r="A73" s="269">
        <f>IFERROR(VLOOKUP(B73,Sheet2!A:D,4,FALSE),0)</f>
        <v>0</v>
      </c>
      <c r="B73" s="270"/>
      <c r="C73" s="270"/>
      <c r="D73" s="270"/>
      <c r="E73" s="270"/>
      <c r="F73" s="270"/>
      <c r="G73" s="270"/>
      <c r="H73" s="179" t="s">
        <v>1329</v>
      </c>
      <c r="I73" s="28">
        <f>IFERROR(VLOOKUP(B73,Sheet2!A:E,5,FALSE),0)</f>
        <v>0</v>
      </c>
      <c r="J73" s="40">
        <f t="shared" si="7"/>
        <v>0</v>
      </c>
      <c r="K73" s="5">
        <f t="shared" si="8"/>
        <v>0</v>
      </c>
    </row>
    <row r="74" spans="1:11" x14ac:dyDescent="0.2">
      <c r="A74" s="31"/>
      <c r="B74" s="55" t="s">
        <v>86</v>
      </c>
      <c r="C74" s="33">
        <f>IFERROR(VLOOKUP(B74,Sheet2!A:D,3,FALSE),0)</f>
        <v>14.41</v>
      </c>
      <c r="D74" s="34">
        <f>IFERROR(VLOOKUP(B74,Sheet2!A:D,4,FALSE),0)</f>
        <v>10.08</v>
      </c>
      <c r="E74" s="35"/>
      <c r="F74" s="36">
        <f t="shared" si="6"/>
        <v>0</v>
      </c>
      <c r="G74" s="37" t="s">
        <v>20</v>
      </c>
      <c r="H74" s="83" t="str">
        <f>IFERROR(VLOOKUP(B74,Sheet2!A:E,2,FALSE),0)</f>
        <v>90° Elbow</v>
      </c>
      <c r="I74" s="84">
        <f>IFERROR(VLOOKUP(B74,Sheet2!A:E,5,FALSE),0)</f>
        <v>0.19</v>
      </c>
      <c r="J74" s="40">
        <f t="shared" si="7"/>
        <v>0</v>
      </c>
      <c r="K74" s="5">
        <f t="shared" si="8"/>
        <v>0</v>
      </c>
    </row>
    <row r="75" spans="1:11" x14ac:dyDescent="0.2">
      <c r="A75" s="41"/>
      <c r="B75" s="51" t="s">
        <v>87</v>
      </c>
      <c r="C75" s="43">
        <f>IFERROR(VLOOKUP(B75,Sheet2!A:D,3,FALSE),0)</f>
        <v>22.47</v>
      </c>
      <c r="D75" s="44">
        <f>IFERROR(VLOOKUP(B75,Sheet2!A:D,4,FALSE),0)</f>
        <v>15.73</v>
      </c>
      <c r="E75" s="45"/>
      <c r="F75" s="85">
        <f t="shared" si="6"/>
        <v>0</v>
      </c>
      <c r="G75" s="47" t="s">
        <v>22</v>
      </c>
      <c r="H75" s="86" t="str">
        <f>IFERROR(VLOOKUP(B75,Sheet2!A:E,2,FALSE),0)</f>
        <v>90° Elbow</v>
      </c>
      <c r="I75" s="39">
        <f>IFERROR(VLOOKUP(B75,Sheet2!A:E,5,FALSE),0)</f>
        <v>0.36</v>
      </c>
      <c r="J75" s="40">
        <f t="shared" si="7"/>
        <v>0</v>
      </c>
      <c r="K75" s="5">
        <f t="shared" si="8"/>
        <v>0</v>
      </c>
    </row>
    <row r="76" spans="1:11" x14ac:dyDescent="0.2">
      <c r="A76" s="41"/>
      <c r="B76" s="51" t="s">
        <v>88</v>
      </c>
      <c r="C76" s="43">
        <f>IFERROR(VLOOKUP(B76,Sheet2!A:D,3,FALSE),0)</f>
        <v>34.840000000000003</v>
      </c>
      <c r="D76" s="44">
        <f>IFERROR(VLOOKUP(B76,Sheet2!A:D,4,FALSE),0)</f>
        <v>24.39</v>
      </c>
      <c r="E76" s="45"/>
      <c r="F76" s="85">
        <f t="shared" si="6"/>
        <v>0</v>
      </c>
      <c r="G76" s="47" t="s">
        <v>24</v>
      </c>
      <c r="H76" s="86" t="str">
        <f>IFERROR(VLOOKUP(B76,Sheet2!A:E,2,FALSE),0)</f>
        <v>90° Elbow</v>
      </c>
      <c r="I76" s="39">
        <f>IFERROR(VLOOKUP(B76,Sheet2!A:E,5,FALSE),0)</f>
        <v>1.26</v>
      </c>
      <c r="J76" s="40">
        <f t="shared" si="7"/>
        <v>0</v>
      </c>
      <c r="K76" s="5">
        <f t="shared" si="8"/>
        <v>0</v>
      </c>
    </row>
    <row r="77" spans="1:11" x14ac:dyDescent="0.2">
      <c r="A77" s="41"/>
      <c r="B77" s="51" t="s">
        <v>89</v>
      </c>
      <c r="C77" s="43">
        <f>IFERROR(VLOOKUP(B77,Sheet2!A:D,3,FALSE),0)</f>
        <v>48.06</v>
      </c>
      <c r="D77" s="44">
        <f>IFERROR(VLOOKUP(B77,Sheet2!A:D,4,FALSE),0)</f>
        <v>33.64</v>
      </c>
      <c r="E77" s="45"/>
      <c r="F77" s="85">
        <f t="shared" si="6"/>
        <v>0</v>
      </c>
      <c r="G77" s="47" t="s">
        <v>26</v>
      </c>
      <c r="H77" s="86" t="str">
        <f>IFERROR(VLOOKUP(B77,Sheet2!A:E,2,FALSE),0)</f>
        <v>90° Elbow</v>
      </c>
      <c r="I77" s="39">
        <f>IFERROR(VLOOKUP(B77,Sheet2!A:E,5,FALSE),0)</f>
        <v>2.4900000000000002</v>
      </c>
      <c r="J77" s="40">
        <f t="shared" si="7"/>
        <v>0</v>
      </c>
      <c r="K77" s="5">
        <f t="shared" si="8"/>
        <v>0</v>
      </c>
    </row>
    <row r="78" spans="1:11" ht="13.5" thickBot="1" x14ac:dyDescent="0.25">
      <c r="A78" s="52"/>
      <c r="B78" s="62"/>
      <c r="C78" s="168">
        <f>IFERROR(VLOOKUP(B78,Sheet2!A:D,3,FALSE),0)</f>
        <v>0</v>
      </c>
      <c r="D78" s="164">
        <f>IFERROR(VLOOKUP(B78,Sheet2!A:D,4,FALSE),0)</f>
        <v>0</v>
      </c>
      <c r="E78" s="65"/>
      <c r="F78" s="160">
        <f t="shared" si="6"/>
        <v>0</v>
      </c>
      <c r="G78" s="67"/>
      <c r="H78" s="183">
        <f>IFERROR(VLOOKUP(B78,Sheet2!A:E,2,FALSE),0)</f>
        <v>0</v>
      </c>
      <c r="I78" s="39">
        <f>IFERROR(VLOOKUP(B78,Sheet2!A:E,5,FALSE),0)</f>
        <v>0</v>
      </c>
      <c r="J78" s="40">
        <f t="shared" si="7"/>
        <v>0</v>
      </c>
      <c r="K78" s="5">
        <f t="shared" si="8"/>
        <v>0</v>
      </c>
    </row>
    <row r="79" spans="1:11" x14ac:dyDescent="0.2">
      <c r="A79" s="31"/>
      <c r="B79" s="55"/>
      <c r="C79" s="161">
        <f>IFERROR(VLOOKUP(B79,Sheet2!A:D,3,FALSE),0)</f>
        <v>0</v>
      </c>
      <c r="D79" s="162">
        <f>IFERROR(VLOOKUP(B79,Sheet2!A:D,4,FALSE),0)</f>
        <v>0</v>
      </c>
      <c r="E79" s="35"/>
      <c r="F79" s="155">
        <f t="shared" si="6"/>
        <v>0</v>
      </c>
      <c r="G79" s="37"/>
      <c r="H79" s="184">
        <f>IFERROR(VLOOKUP(B79,Sheet2!A:E,2,FALSE),0)</f>
        <v>0</v>
      </c>
      <c r="I79" s="39">
        <f>IFERROR(VLOOKUP(B79,Sheet2!A:E,5,FALSE),0)</f>
        <v>0</v>
      </c>
      <c r="J79" s="40">
        <f t="shared" si="7"/>
        <v>0</v>
      </c>
      <c r="K79" s="5">
        <f t="shared" si="8"/>
        <v>0</v>
      </c>
    </row>
    <row r="80" spans="1:11" x14ac:dyDescent="0.2">
      <c r="A80" s="41"/>
      <c r="B80" s="51" t="s">
        <v>90</v>
      </c>
      <c r="C80" s="43">
        <f>IFERROR(VLOOKUP(B80,Sheet2!A:D,3,FALSE),0)</f>
        <v>103.34</v>
      </c>
      <c r="D80" s="44">
        <f>IFERROR(VLOOKUP(B80,Sheet2!A:D,4,FALSE),0)</f>
        <v>72.33</v>
      </c>
      <c r="E80" s="45"/>
      <c r="F80" s="85">
        <f t="shared" si="6"/>
        <v>0</v>
      </c>
      <c r="G80" s="47" t="s">
        <v>28</v>
      </c>
      <c r="H80" s="86" t="str">
        <f>IFERROR(VLOOKUP(B80,Sheet2!A:E,2,FALSE),0)</f>
        <v>90° Elbow</v>
      </c>
      <c r="I80" s="39">
        <f>IFERROR(VLOOKUP(B80,Sheet2!A:E,5,FALSE),0)</f>
        <v>5.0999999999999996</v>
      </c>
      <c r="J80" s="40">
        <f t="shared" si="7"/>
        <v>0</v>
      </c>
      <c r="K80" s="5">
        <f t="shared" si="8"/>
        <v>0</v>
      </c>
    </row>
    <row r="81" spans="1:11" x14ac:dyDescent="0.2">
      <c r="A81" s="41"/>
      <c r="B81" s="51"/>
      <c r="C81" s="174">
        <f>IFERROR(VLOOKUP(B81,Sheet2!A:D,3,FALSE),0)</f>
        <v>0</v>
      </c>
      <c r="D81" s="157">
        <f>IFERROR(VLOOKUP(B81,Sheet2!A:D,4,FALSE),0)</f>
        <v>0</v>
      </c>
      <c r="E81" s="90"/>
      <c r="F81" s="159">
        <f t="shared" si="6"/>
        <v>0</v>
      </c>
      <c r="G81" s="47"/>
      <c r="H81" s="185">
        <f>IFERROR(VLOOKUP(B81,Sheet2!A:E,2,FALSE),0)</f>
        <v>0</v>
      </c>
      <c r="I81" s="39">
        <f>IFERROR(VLOOKUP(B81,Sheet2!A:E,5,FALSE),0)</f>
        <v>0</v>
      </c>
      <c r="J81" s="40">
        <f t="shared" si="7"/>
        <v>0</v>
      </c>
      <c r="K81" s="5">
        <f t="shared" si="8"/>
        <v>0</v>
      </c>
    </row>
    <row r="82" spans="1:11" ht="13.5" thickBot="1" x14ac:dyDescent="0.25">
      <c r="A82" s="52"/>
      <c r="B82" s="62"/>
      <c r="C82" s="163">
        <f>IFERROR(VLOOKUP(B82,Sheet2!A:D,3,FALSE),0)</f>
        <v>0</v>
      </c>
      <c r="D82" s="164">
        <f>IFERROR(VLOOKUP(B82,Sheet2!A:D,4,FALSE),0)</f>
        <v>0</v>
      </c>
      <c r="E82" s="82"/>
      <c r="F82" s="160">
        <f t="shared" si="6"/>
        <v>0</v>
      </c>
      <c r="G82" s="67"/>
      <c r="H82" s="183">
        <f>IFERROR(VLOOKUP(B82,Sheet2!A:E,2,FALSE),0)</f>
        <v>0</v>
      </c>
      <c r="I82" s="39">
        <f>IFERROR(VLOOKUP(B82,Sheet2!A:E,5,FALSE),0)</f>
        <v>0</v>
      </c>
      <c r="J82" s="40">
        <f t="shared" si="7"/>
        <v>0</v>
      </c>
      <c r="K82" s="5">
        <f t="shared" si="8"/>
        <v>0</v>
      </c>
    </row>
    <row r="83" spans="1:11" x14ac:dyDescent="0.2">
      <c r="A83" s="31"/>
      <c r="B83" s="55"/>
      <c r="C83" s="172">
        <f>IFERROR(VLOOKUP(B83,Sheet2!A:D,3,FALSE),0)</f>
        <v>0</v>
      </c>
      <c r="D83" s="162">
        <f>IFERROR(VLOOKUP(B83,Sheet2!A:D,4,FALSE),0)</f>
        <v>0</v>
      </c>
      <c r="E83" s="78"/>
      <c r="F83" s="155">
        <f t="shared" si="6"/>
        <v>0</v>
      </c>
      <c r="G83" s="37"/>
      <c r="H83" s="184">
        <f>IFERROR(VLOOKUP(B83,Sheet2!A:E,2,FALSE),0)</f>
        <v>0</v>
      </c>
      <c r="I83" s="39">
        <f>IFERROR(VLOOKUP(B83,Sheet2!A:E,5,FALSE),0)</f>
        <v>0</v>
      </c>
      <c r="J83" s="40">
        <f t="shared" si="7"/>
        <v>0</v>
      </c>
      <c r="K83" s="5">
        <f t="shared" si="8"/>
        <v>0</v>
      </c>
    </row>
    <row r="84" spans="1:11" x14ac:dyDescent="0.2">
      <c r="A84" s="41"/>
      <c r="B84" s="51" t="s">
        <v>91</v>
      </c>
      <c r="C84" s="43">
        <f>IFERROR(VLOOKUP(B84,Sheet2!A:D,3,FALSE),0)</f>
        <v>84.11</v>
      </c>
      <c r="D84" s="44">
        <f>IFERROR(VLOOKUP(B84,Sheet2!A:D,4,FALSE),0)</f>
        <v>58.88</v>
      </c>
      <c r="E84" s="45"/>
      <c r="F84" s="85">
        <f t="shared" si="6"/>
        <v>0</v>
      </c>
      <c r="G84" s="47" t="s">
        <v>37</v>
      </c>
      <c r="H84" s="86" t="str">
        <f>IFERROR(VLOOKUP(B84,Sheet2!A:E,2,FALSE),0)</f>
        <v xml:space="preserve">90° Elbow                   </v>
      </c>
      <c r="I84" s="39">
        <f>IFERROR(VLOOKUP(B84,Sheet2!A:E,5,FALSE),0)</f>
        <v>2.16</v>
      </c>
      <c r="J84" s="40">
        <f t="shared" si="7"/>
        <v>0</v>
      </c>
      <c r="K84" s="5">
        <f t="shared" si="8"/>
        <v>0</v>
      </c>
    </row>
    <row r="85" spans="1:11" x14ac:dyDescent="0.2">
      <c r="A85" s="41"/>
      <c r="B85" s="51" t="s">
        <v>92</v>
      </c>
      <c r="C85" s="43">
        <f>IFERROR(VLOOKUP(B85,Sheet2!A:D,3,FALSE),0)</f>
        <v>168.23</v>
      </c>
      <c r="D85" s="44">
        <f>IFERROR(VLOOKUP(B85,Sheet2!A:D,4,FALSE),0)</f>
        <v>117.76</v>
      </c>
      <c r="E85" s="45"/>
      <c r="F85" s="85">
        <f t="shared" si="6"/>
        <v>0</v>
      </c>
      <c r="G85" s="47" t="s">
        <v>39</v>
      </c>
      <c r="H85" s="86" t="str">
        <f>IFERROR(VLOOKUP(B85,Sheet2!A:E,2,FALSE),0)</f>
        <v xml:space="preserve">90° Elbow                     </v>
      </c>
      <c r="I85" s="39">
        <f>IFERROR(VLOOKUP(B85,Sheet2!A:E,5,FALSE),0)</f>
        <v>4.84</v>
      </c>
      <c r="J85" s="40">
        <f t="shared" si="7"/>
        <v>0</v>
      </c>
      <c r="K85" s="5">
        <f t="shared" si="8"/>
        <v>0</v>
      </c>
    </row>
    <row r="86" spans="1:11" x14ac:dyDescent="0.2">
      <c r="A86" s="41"/>
      <c r="B86" s="51"/>
      <c r="C86" s="174">
        <f>IFERROR(VLOOKUP(B86,Sheet2!A:D,3,FALSE),0)</f>
        <v>0</v>
      </c>
      <c r="D86" s="157">
        <f>IFERROR(VLOOKUP(B86,Sheet2!A:D,4,FALSE),0)</f>
        <v>0</v>
      </c>
      <c r="E86" s="90"/>
      <c r="F86" s="159">
        <f t="shared" si="6"/>
        <v>0</v>
      </c>
      <c r="G86" s="47"/>
      <c r="H86" s="185">
        <f>IFERROR(VLOOKUP(B86,Sheet2!A:E,2,FALSE),0)</f>
        <v>0</v>
      </c>
      <c r="I86" s="39">
        <f>IFERROR(VLOOKUP(B86,Sheet2!A:E,5,FALSE),0)</f>
        <v>0</v>
      </c>
      <c r="J86" s="40">
        <f t="shared" si="7"/>
        <v>0</v>
      </c>
      <c r="K86" s="5">
        <f t="shared" si="8"/>
        <v>0</v>
      </c>
    </row>
    <row r="87" spans="1:11" x14ac:dyDescent="0.2">
      <c r="A87" s="41"/>
      <c r="B87" s="51"/>
      <c r="C87" s="174">
        <f>IFERROR(VLOOKUP(B87,Sheet2!A:D,3,FALSE),0)</f>
        <v>0</v>
      </c>
      <c r="D87" s="157">
        <f>IFERROR(VLOOKUP(B87,Sheet2!A:D,4,FALSE),0)</f>
        <v>0</v>
      </c>
      <c r="E87" s="90"/>
      <c r="F87" s="159">
        <f t="shared" si="6"/>
        <v>0</v>
      </c>
      <c r="G87" s="47"/>
      <c r="H87" s="185">
        <f>IFERROR(VLOOKUP(B87,Sheet2!A:E,2,FALSE),0)</f>
        <v>0</v>
      </c>
      <c r="I87" s="39">
        <f>IFERROR(VLOOKUP(B87,Sheet2!A:E,5,FALSE),0)</f>
        <v>0</v>
      </c>
      <c r="J87" s="40">
        <f t="shared" si="7"/>
        <v>0</v>
      </c>
      <c r="K87" s="5">
        <f t="shared" si="8"/>
        <v>0</v>
      </c>
    </row>
    <row r="88" spans="1:11" ht="13.5" thickBot="1" x14ac:dyDescent="0.25">
      <c r="A88" s="52"/>
      <c r="B88" s="62"/>
      <c r="C88" s="163">
        <f>IFERROR(VLOOKUP(B88,Sheet2!A:D,3,FALSE),0)</f>
        <v>0</v>
      </c>
      <c r="D88" s="164">
        <f>IFERROR(VLOOKUP(B88,Sheet2!A:D,4,FALSE),0)</f>
        <v>0</v>
      </c>
      <c r="E88" s="82"/>
      <c r="F88" s="160">
        <f t="shared" si="6"/>
        <v>0</v>
      </c>
      <c r="G88" s="67"/>
      <c r="H88" s="183">
        <f>IFERROR(VLOOKUP(B88,Sheet2!A:E,2,FALSE),0)</f>
        <v>0</v>
      </c>
      <c r="I88" s="39">
        <f>IFERROR(VLOOKUP(B88,Sheet2!A:E,5,FALSE),0)</f>
        <v>0</v>
      </c>
      <c r="J88" s="40">
        <f t="shared" si="7"/>
        <v>0</v>
      </c>
      <c r="K88" s="5">
        <f t="shared" si="8"/>
        <v>0</v>
      </c>
    </row>
    <row r="89" spans="1:11" x14ac:dyDescent="0.2">
      <c r="A89" s="31"/>
      <c r="B89" s="91"/>
      <c r="C89" s="92">
        <f>IFERROR(VLOOKUP(B89,Sheet2!A:D,3,FALSE),0)</f>
        <v>0</v>
      </c>
      <c r="D89" s="93">
        <f>IFERROR(VLOOKUP(B89,Sheet2!A:D,4,FALSE),0)</f>
        <v>0</v>
      </c>
      <c r="E89" s="94"/>
      <c r="F89" s="85">
        <f t="shared" si="6"/>
        <v>0</v>
      </c>
      <c r="G89" s="95" t="s">
        <v>20</v>
      </c>
      <c r="H89" s="103" t="s">
        <v>93</v>
      </c>
      <c r="I89" s="39">
        <f>IFERROR(VLOOKUP(B89,Sheet2!A:E,5,FALSE),0)</f>
        <v>0</v>
      </c>
      <c r="J89" s="40">
        <f t="shared" si="7"/>
        <v>0</v>
      </c>
      <c r="K89" s="5">
        <f t="shared" si="8"/>
        <v>0</v>
      </c>
    </row>
    <row r="90" spans="1:11" x14ac:dyDescent="0.2">
      <c r="A90" s="41"/>
      <c r="B90" s="97" t="s">
        <v>94</v>
      </c>
      <c r="C90" s="43">
        <f>IFERROR(VLOOKUP(B90,Sheet2!A:D,3,FALSE),0)</f>
        <v>22.83</v>
      </c>
      <c r="D90" s="44">
        <f>IFERROR(VLOOKUP(B90,Sheet2!A:D,4,FALSE),0)</f>
        <v>15.98</v>
      </c>
      <c r="E90" s="45"/>
      <c r="F90" s="85">
        <f t="shared" si="6"/>
        <v>0</v>
      </c>
      <c r="G90" s="47" t="s">
        <v>22</v>
      </c>
      <c r="H90" s="86" t="str">
        <f>IFERROR(VLOOKUP(B90,Sheet2!A:E,2,FALSE),0)</f>
        <v>45° Elbow</v>
      </c>
      <c r="I90" s="39">
        <f>IFERROR(VLOOKUP(B90,Sheet2!A:E,5,FALSE),0)</f>
        <v>0.33</v>
      </c>
      <c r="J90" s="40">
        <f t="shared" si="7"/>
        <v>0</v>
      </c>
      <c r="K90" s="5">
        <f t="shared" si="8"/>
        <v>0</v>
      </c>
    </row>
    <row r="91" spans="1:11" x14ac:dyDescent="0.2">
      <c r="A91" s="41"/>
      <c r="B91" s="97" t="s">
        <v>95</v>
      </c>
      <c r="C91" s="43">
        <f>IFERROR(VLOOKUP(B91,Sheet2!A:D,3,FALSE),0)</f>
        <v>40.85</v>
      </c>
      <c r="D91" s="44">
        <f>IFERROR(VLOOKUP(B91,Sheet2!A:D,4,FALSE),0)</f>
        <v>28.6</v>
      </c>
      <c r="E91" s="45"/>
      <c r="F91" s="85">
        <f t="shared" si="6"/>
        <v>0</v>
      </c>
      <c r="G91" s="47" t="s">
        <v>96</v>
      </c>
      <c r="H91" s="86" t="str">
        <f>IFERROR(VLOOKUP(B91,Sheet2!A:E,2,FALSE),0)</f>
        <v>45° Elbow</v>
      </c>
      <c r="I91" s="39">
        <f>IFERROR(VLOOKUP(B91,Sheet2!A:E,5,FALSE),0)</f>
        <v>1.2</v>
      </c>
      <c r="J91" s="40">
        <f t="shared" si="7"/>
        <v>0</v>
      </c>
      <c r="K91" s="5">
        <f t="shared" si="8"/>
        <v>0</v>
      </c>
    </row>
    <row r="92" spans="1:11" x14ac:dyDescent="0.2">
      <c r="A92" s="41"/>
      <c r="B92" s="97" t="s">
        <v>97</v>
      </c>
      <c r="C92" s="43">
        <f>IFERROR(VLOOKUP(B92,Sheet2!A:D,3,FALSE),0)</f>
        <v>54.06</v>
      </c>
      <c r="D92" s="44">
        <f>IFERROR(VLOOKUP(B92,Sheet2!A:D,4,FALSE),0)</f>
        <v>37.840000000000003</v>
      </c>
      <c r="E92" s="45"/>
      <c r="F92" s="85">
        <f t="shared" si="6"/>
        <v>0</v>
      </c>
      <c r="G92" s="47" t="s">
        <v>26</v>
      </c>
      <c r="H92" s="86" t="str">
        <f>IFERROR(VLOOKUP(B92,Sheet2!A:E,2,FALSE),0)</f>
        <v>45° Elbow</v>
      </c>
      <c r="I92" s="39">
        <f>IFERROR(VLOOKUP(B92,Sheet2!A:E,5,FALSE),0)</f>
        <v>2.2000000000000002</v>
      </c>
      <c r="J92" s="40">
        <f t="shared" si="7"/>
        <v>0</v>
      </c>
      <c r="K92" s="5">
        <f t="shared" si="8"/>
        <v>0</v>
      </c>
    </row>
    <row r="93" spans="1:11" ht="13.5" thickBot="1" x14ac:dyDescent="0.25">
      <c r="A93" s="52"/>
      <c r="B93" s="98"/>
      <c r="C93" s="165">
        <f>IFERROR(VLOOKUP(B93,Sheet2!A:D,3,FALSE),0)</f>
        <v>0</v>
      </c>
      <c r="D93" s="166">
        <f>IFERROR(VLOOKUP(B93,Sheet2!A:D,4,FALSE),0)</f>
        <v>0</v>
      </c>
      <c r="E93" s="72"/>
      <c r="F93" s="167">
        <f t="shared" si="6"/>
        <v>0</v>
      </c>
      <c r="G93" s="74"/>
      <c r="H93" s="213">
        <f>IFERROR(VLOOKUP(B93,Sheet2!A:E,2,FALSE),0)</f>
        <v>0</v>
      </c>
      <c r="I93" s="39">
        <f>IFERROR(VLOOKUP(B93,Sheet2!A:E,5,FALSE),0)</f>
        <v>0</v>
      </c>
      <c r="J93" s="40">
        <f t="shared" si="7"/>
        <v>0</v>
      </c>
      <c r="K93" s="5">
        <f t="shared" si="8"/>
        <v>0</v>
      </c>
    </row>
    <row r="94" spans="1:11" x14ac:dyDescent="0.2">
      <c r="A94" s="53"/>
      <c r="B94" s="55"/>
      <c r="C94" s="33">
        <f>IFERROR(VLOOKUP(B94,Sheet2!A:D,3,FALSE),0)</f>
        <v>0</v>
      </c>
      <c r="D94" s="34">
        <f>IFERROR(VLOOKUP(B94,Sheet2!A:D,4,FALSE),0)</f>
        <v>0</v>
      </c>
      <c r="E94" s="35"/>
      <c r="F94" s="36">
        <f t="shared" si="6"/>
        <v>0</v>
      </c>
      <c r="G94" s="37"/>
      <c r="H94" s="186">
        <f>IFERROR(VLOOKUP(B94,Sheet2!A:E,2,FALSE),0)</f>
        <v>0</v>
      </c>
      <c r="I94" s="39">
        <f>IFERROR(VLOOKUP(B94,Sheet2!A:E,5,FALSE),0)</f>
        <v>0</v>
      </c>
      <c r="J94" s="40">
        <f t="shared" si="7"/>
        <v>0</v>
      </c>
      <c r="K94" s="5">
        <f t="shared" si="8"/>
        <v>0</v>
      </c>
    </row>
    <row r="95" spans="1:11" x14ac:dyDescent="0.2">
      <c r="A95" s="54"/>
      <c r="B95" s="51" t="s">
        <v>98</v>
      </c>
      <c r="C95" s="43">
        <f>IFERROR(VLOOKUP(B95,Sheet2!A:D,3,FALSE),0)</f>
        <v>84.11</v>
      </c>
      <c r="D95" s="44">
        <f>IFERROR(VLOOKUP(B95,Sheet2!A:D,4,FALSE),0)</f>
        <v>58.88</v>
      </c>
      <c r="E95" s="45"/>
      <c r="F95" s="46">
        <f t="shared" si="6"/>
        <v>0</v>
      </c>
      <c r="G95" s="47" t="s">
        <v>37</v>
      </c>
      <c r="H95" s="100" t="str">
        <f>IFERROR(VLOOKUP(B95,Sheet2!A:E,2,FALSE),0)</f>
        <v xml:space="preserve">45° Elbow                   </v>
      </c>
      <c r="I95" s="39">
        <f>IFERROR(VLOOKUP(B95,Sheet2!A:E,5,FALSE),0)</f>
        <v>1.89</v>
      </c>
      <c r="J95" s="40">
        <f t="shared" si="7"/>
        <v>0</v>
      </c>
      <c r="K95" s="5">
        <f t="shared" si="8"/>
        <v>0</v>
      </c>
    </row>
    <row r="96" spans="1:11" x14ac:dyDescent="0.2">
      <c r="A96" s="54"/>
      <c r="B96" s="51" t="s">
        <v>99</v>
      </c>
      <c r="C96" s="43">
        <f>IFERROR(VLOOKUP(B96,Sheet2!A:D,3,FALSE),0)</f>
        <v>168.23</v>
      </c>
      <c r="D96" s="44">
        <f>IFERROR(VLOOKUP(B96,Sheet2!A:D,4,FALSE),0)</f>
        <v>117.76</v>
      </c>
      <c r="E96" s="45"/>
      <c r="F96" s="46">
        <f t="shared" si="6"/>
        <v>0</v>
      </c>
      <c r="G96" s="47" t="s">
        <v>39</v>
      </c>
      <c r="H96" s="100" t="str">
        <f>IFERROR(VLOOKUP(B96,Sheet2!A:E,2,FALSE),0)</f>
        <v xml:space="preserve">45° Elbow                 </v>
      </c>
      <c r="I96" s="39">
        <f>IFERROR(VLOOKUP(B96,Sheet2!A:E,5,FALSE),0)</f>
        <v>4.09</v>
      </c>
      <c r="J96" s="40">
        <f t="shared" si="7"/>
        <v>0</v>
      </c>
      <c r="K96" s="5">
        <f t="shared" si="8"/>
        <v>0</v>
      </c>
    </row>
    <row r="97" spans="1:11" x14ac:dyDescent="0.2">
      <c r="A97" s="54"/>
      <c r="B97" s="51"/>
      <c r="C97" s="43">
        <f>IFERROR(VLOOKUP(B97,Sheet2!A:D,3,FALSE),0)</f>
        <v>0</v>
      </c>
      <c r="D97" s="44">
        <f>IFERROR(VLOOKUP(B97,Sheet2!A:D,4,FALSE),0)</f>
        <v>0</v>
      </c>
      <c r="E97" s="45"/>
      <c r="F97" s="46">
        <f t="shared" si="6"/>
        <v>0</v>
      </c>
      <c r="G97" s="47"/>
      <c r="H97" s="187">
        <f>IFERROR(VLOOKUP(B97,Sheet2!A:E,2,FALSE),0)</f>
        <v>0</v>
      </c>
      <c r="I97" s="39">
        <f>IFERROR(VLOOKUP(B97,Sheet2!A:E,5,FALSE),0)</f>
        <v>0</v>
      </c>
      <c r="J97" s="40">
        <f t="shared" si="7"/>
        <v>0</v>
      </c>
      <c r="K97" s="5">
        <f t="shared" si="8"/>
        <v>0</v>
      </c>
    </row>
    <row r="98" spans="1:11" ht="13.5" thickBot="1" x14ac:dyDescent="0.25">
      <c r="A98" s="80"/>
      <c r="B98" s="62"/>
      <c r="C98" s="63">
        <f>IFERROR(VLOOKUP(B98,Sheet2!A:D,3,FALSE),0)</f>
        <v>0</v>
      </c>
      <c r="D98" s="64">
        <f>IFERROR(VLOOKUP(B98,Sheet2!A:D,4,FALSE),0)</f>
        <v>0</v>
      </c>
      <c r="E98" s="65"/>
      <c r="F98" s="66">
        <f t="shared" si="6"/>
        <v>0</v>
      </c>
      <c r="G98" s="67"/>
      <c r="H98" s="188">
        <f>IFERROR(VLOOKUP(B98,Sheet2!A:E,2,FALSE),0)</f>
        <v>0</v>
      </c>
      <c r="I98" s="39">
        <f>IFERROR(VLOOKUP(B98,Sheet2!A:E,5,FALSE),0)</f>
        <v>0</v>
      </c>
      <c r="J98" s="40">
        <f t="shared" si="7"/>
        <v>0</v>
      </c>
      <c r="K98" s="5">
        <f t="shared" si="8"/>
        <v>0</v>
      </c>
    </row>
    <row r="99" spans="1:11" ht="13.5" thickBot="1" x14ac:dyDescent="0.25">
      <c r="A99" s="177" t="s">
        <v>100</v>
      </c>
      <c r="B99" s="280"/>
      <c r="C99" s="280"/>
      <c r="D99" s="280"/>
      <c r="E99" s="280"/>
      <c r="F99" s="280"/>
      <c r="G99" s="280"/>
      <c r="H99" s="178" t="s">
        <v>1328</v>
      </c>
      <c r="I99" s="39">
        <f>IFERROR(VLOOKUP(A99,Sheet2!A:E,5,FALSE),0)</f>
        <v>0</v>
      </c>
      <c r="J99" s="40">
        <f t="shared" si="7"/>
        <v>0</v>
      </c>
      <c r="K99" s="5">
        <f t="shared" si="8"/>
        <v>0</v>
      </c>
    </row>
    <row r="100" spans="1:11" x14ac:dyDescent="0.2">
      <c r="A100" s="31"/>
      <c r="B100" s="55" t="s">
        <v>101</v>
      </c>
      <c r="C100" s="33">
        <f>IFERROR(VLOOKUP(B100,Sheet2!A:D,3,FALSE),0)</f>
        <v>28.73</v>
      </c>
      <c r="D100" s="34">
        <f>IFERROR(VLOOKUP(B100,Sheet2!A:D,4,FALSE),0)</f>
        <v>20.11</v>
      </c>
      <c r="E100" s="35"/>
      <c r="F100" s="36">
        <f t="shared" si="6"/>
        <v>0</v>
      </c>
      <c r="G100" s="37" t="s">
        <v>20</v>
      </c>
      <c r="H100" s="83" t="str">
        <f>IFERROR(VLOOKUP(B100,Sheet2!A:E,2,FALSE),0)</f>
        <v>90° Elbow X 1/4" FEMALE NPT</v>
      </c>
      <c r="I100" s="39">
        <f>IFERROR(VLOOKUP(B100,Sheet2!A:E,5,FALSE),0)</f>
        <v>0.54</v>
      </c>
      <c r="J100" s="40">
        <f t="shared" si="7"/>
        <v>0</v>
      </c>
      <c r="K100" s="5">
        <f t="shared" si="8"/>
        <v>0</v>
      </c>
    </row>
    <row r="101" spans="1:11" x14ac:dyDescent="0.2">
      <c r="A101" s="41"/>
      <c r="B101" s="51" t="s">
        <v>102</v>
      </c>
      <c r="C101" s="43">
        <f>IFERROR(VLOOKUP(B101,Sheet2!A:D,3,FALSE),0)</f>
        <v>29.99</v>
      </c>
      <c r="D101" s="44">
        <f>IFERROR(VLOOKUP(B101,Sheet2!A:D,4,FALSE),0)</f>
        <v>20.99</v>
      </c>
      <c r="E101" s="45"/>
      <c r="F101" s="85">
        <f t="shared" si="6"/>
        <v>0</v>
      </c>
      <c r="G101" s="47" t="s">
        <v>20</v>
      </c>
      <c r="H101" s="100" t="str">
        <f>IFERROR(VLOOKUP(B101,Sheet2!A:E,2,FALSE),0)</f>
        <v>90° Elbow X 1/2" FEMALE NPT</v>
      </c>
      <c r="I101" s="39">
        <f>IFERROR(VLOOKUP(B101,Sheet2!A:E,5,FALSE),0)</f>
        <v>0.47</v>
      </c>
      <c r="J101" s="40">
        <f t="shared" si="7"/>
        <v>0</v>
      </c>
      <c r="K101" s="5">
        <f t="shared" si="8"/>
        <v>0</v>
      </c>
    </row>
    <row r="102" spans="1:11" x14ac:dyDescent="0.2">
      <c r="A102" s="41"/>
      <c r="B102" s="51" t="s">
        <v>103</v>
      </c>
      <c r="C102" s="43">
        <f>IFERROR(VLOOKUP(B102,Sheet2!A:D,3,FALSE),0)</f>
        <v>35.94</v>
      </c>
      <c r="D102" s="44">
        <f>IFERROR(VLOOKUP(B102,Sheet2!A:D,4,FALSE),0)</f>
        <v>25.16</v>
      </c>
      <c r="E102" s="45"/>
      <c r="F102" s="85">
        <f t="shared" si="6"/>
        <v>0</v>
      </c>
      <c r="G102" s="47" t="s">
        <v>22</v>
      </c>
      <c r="H102" s="100" t="str">
        <f>IFERROR(VLOOKUP(B102,Sheet2!A:E,2,FALSE),0)</f>
        <v>90° Elbow X 1/4" FEMALE NPT</v>
      </c>
      <c r="I102" s="39">
        <f>IFERROR(VLOOKUP(B102,Sheet2!A:E,5,FALSE),0)</f>
        <v>1</v>
      </c>
      <c r="J102" s="40">
        <f t="shared" si="7"/>
        <v>0</v>
      </c>
      <c r="K102" s="5">
        <f t="shared" si="8"/>
        <v>0</v>
      </c>
    </row>
    <row r="103" spans="1:11" x14ac:dyDescent="0.2">
      <c r="A103" s="41"/>
      <c r="B103" s="51" t="s">
        <v>104</v>
      </c>
      <c r="C103" s="43">
        <f>IFERROR(VLOOKUP(B103,Sheet2!A:D,3,FALSE),0)</f>
        <v>35.99</v>
      </c>
      <c r="D103" s="44">
        <f>IFERROR(VLOOKUP(B103,Sheet2!A:D,4,FALSE),0)</f>
        <v>25.2</v>
      </c>
      <c r="E103" s="45"/>
      <c r="F103" s="85">
        <f t="shared" si="6"/>
        <v>0</v>
      </c>
      <c r="G103" s="47" t="s">
        <v>22</v>
      </c>
      <c r="H103" s="86" t="str">
        <f>IFERROR(VLOOKUP(B103,Sheet2!A:E,2,FALSE),0)</f>
        <v>90° Elbow X 1/2" FEMALE NPT</v>
      </c>
      <c r="I103" s="39">
        <f>IFERROR(VLOOKUP(B103,Sheet2!A:E,5,FALSE),0)</f>
        <v>0.88</v>
      </c>
      <c r="J103" s="40">
        <f t="shared" si="7"/>
        <v>0</v>
      </c>
      <c r="K103" s="5">
        <f t="shared" si="8"/>
        <v>0</v>
      </c>
    </row>
    <row r="104" spans="1:11" ht="13.5" thickBot="1" x14ac:dyDescent="0.25">
      <c r="A104" s="52"/>
      <c r="B104" s="62" t="s">
        <v>105</v>
      </c>
      <c r="C104" s="63">
        <f>IFERROR(VLOOKUP(B104,Sheet2!A:D,3,FALSE),0)</f>
        <v>36.04</v>
      </c>
      <c r="D104" s="64">
        <f>IFERROR(VLOOKUP(B104,Sheet2!A:D,4,FALSE),0)</f>
        <v>25.22</v>
      </c>
      <c r="E104" s="65"/>
      <c r="F104" s="87">
        <f t="shared" si="6"/>
        <v>0</v>
      </c>
      <c r="G104" s="67" t="s">
        <v>22</v>
      </c>
      <c r="H104" s="88" t="str">
        <f>IFERROR(VLOOKUP(B104,Sheet2!A:E,2,FALSE),0)</f>
        <v>90° Elbow X 3/4" FEMALE NPT</v>
      </c>
      <c r="I104" s="39">
        <f>IFERROR(VLOOKUP(B104,Sheet2!A:E,5,FALSE),0)</f>
        <v>0.88</v>
      </c>
      <c r="J104" s="40">
        <f t="shared" si="7"/>
        <v>0</v>
      </c>
      <c r="K104" s="5">
        <f t="shared" si="8"/>
        <v>0</v>
      </c>
    </row>
    <row r="105" spans="1:11" ht="13.5" thickBot="1" x14ac:dyDescent="0.25">
      <c r="A105" s="278">
        <f>IFERROR(VLOOKUP(B105,Sheet2!A:D,4,FALSE),0)</f>
        <v>0</v>
      </c>
      <c r="B105" s="279"/>
      <c r="C105" s="279"/>
      <c r="D105" s="279"/>
      <c r="E105" s="279"/>
      <c r="F105" s="279"/>
      <c r="G105" s="279"/>
      <c r="H105" s="175" t="s">
        <v>106</v>
      </c>
      <c r="I105" s="39">
        <f>IFERROR(VLOOKUP(B105,Sheet2!A:E,5,FALSE),0)</f>
        <v>0</v>
      </c>
      <c r="J105" s="40">
        <f t="shared" si="7"/>
        <v>0</v>
      </c>
      <c r="K105" s="5">
        <f t="shared" si="8"/>
        <v>0</v>
      </c>
    </row>
    <row r="106" spans="1:11" x14ac:dyDescent="0.2">
      <c r="A106" s="53"/>
      <c r="B106" s="55" t="s">
        <v>107</v>
      </c>
      <c r="C106" s="33">
        <f>IFERROR(VLOOKUP(B106,Sheet2!A:D,3,FALSE),0)</f>
        <v>18.02</v>
      </c>
      <c r="D106" s="222">
        <f>IFERROR(VLOOKUP(B106,Sheet2!A:D,4,FALSE),0)</f>
        <v>12.61</v>
      </c>
      <c r="E106" s="35"/>
      <c r="F106" s="226">
        <f t="shared" si="6"/>
        <v>0</v>
      </c>
      <c r="G106" s="37" t="s">
        <v>20</v>
      </c>
      <c r="H106" s="83" t="str">
        <f>IFERROR(VLOOKUP(B106,Sheet2!A:E,2,FALSE),0)</f>
        <v>Equal Tee</v>
      </c>
      <c r="I106" s="39">
        <f>IFERROR(VLOOKUP(B106,Sheet2!A:E,5,FALSE),0)</f>
        <v>0.28000000000000003</v>
      </c>
      <c r="J106" s="40">
        <f t="shared" si="7"/>
        <v>0</v>
      </c>
      <c r="K106" s="5">
        <f t="shared" si="8"/>
        <v>0</v>
      </c>
    </row>
    <row r="107" spans="1:11" x14ac:dyDescent="0.2">
      <c r="A107" s="54"/>
      <c r="B107" s="51" t="s">
        <v>108</v>
      </c>
      <c r="C107" s="43">
        <f>IFERROR(VLOOKUP(B107,Sheet2!A:D,3,FALSE),0)</f>
        <v>26.43</v>
      </c>
      <c r="D107" s="223">
        <f>IFERROR(VLOOKUP(B107,Sheet2!A:D,4,FALSE),0)</f>
        <v>18.5</v>
      </c>
      <c r="E107" s="45"/>
      <c r="F107" s="227">
        <f t="shared" si="6"/>
        <v>0</v>
      </c>
      <c r="G107" s="47" t="s">
        <v>22</v>
      </c>
      <c r="H107" s="100" t="str">
        <f>IFERROR(VLOOKUP(B107,Sheet2!A:E,2,FALSE),0)</f>
        <v>Equal Tee</v>
      </c>
      <c r="I107" s="39">
        <f>IFERROR(VLOOKUP(B107,Sheet2!A:E,5,FALSE),0)</f>
        <v>0.5</v>
      </c>
      <c r="J107" s="40">
        <f t="shared" si="7"/>
        <v>0</v>
      </c>
      <c r="K107" s="5">
        <f t="shared" si="8"/>
        <v>0</v>
      </c>
    </row>
    <row r="108" spans="1:11" x14ac:dyDescent="0.2">
      <c r="A108" s="54"/>
      <c r="B108" s="51" t="s">
        <v>109</v>
      </c>
      <c r="C108" s="43">
        <f>IFERROR(VLOOKUP(B108,Sheet2!A:D,3,FALSE),0)</f>
        <v>52.87</v>
      </c>
      <c r="D108" s="223">
        <f>IFERROR(VLOOKUP(B108,Sheet2!A:D,4,FALSE),0)</f>
        <v>37.01</v>
      </c>
      <c r="E108" s="45"/>
      <c r="F108" s="227">
        <f t="shared" si="6"/>
        <v>0</v>
      </c>
      <c r="G108" s="47" t="s">
        <v>24</v>
      </c>
      <c r="H108" s="100" t="str">
        <f>IFERROR(VLOOKUP(B108,Sheet2!A:E,2,FALSE),0)</f>
        <v>Equal Tee</v>
      </c>
      <c r="I108" s="39">
        <f>IFERROR(VLOOKUP(B108,Sheet2!A:E,5,FALSE),0)</f>
        <v>1.78</v>
      </c>
      <c r="J108" s="40">
        <f t="shared" si="7"/>
        <v>0</v>
      </c>
      <c r="K108" s="5">
        <f t="shared" si="8"/>
        <v>0</v>
      </c>
    </row>
    <row r="109" spans="1:11" x14ac:dyDescent="0.2">
      <c r="A109" s="54"/>
      <c r="B109" s="51" t="s">
        <v>110</v>
      </c>
      <c r="C109" s="43">
        <f>IFERROR(VLOOKUP(B109,Sheet2!A:D,3,FALSE),0)</f>
        <v>66.09</v>
      </c>
      <c r="D109" s="223">
        <f>IFERROR(VLOOKUP(B109,Sheet2!A:D,4,FALSE),0)</f>
        <v>46.27</v>
      </c>
      <c r="E109" s="45"/>
      <c r="F109" s="227">
        <f t="shared" si="6"/>
        <v>0</v>
      </c>
      <c r="G109" s="47" t="s">
        <v>26</v>
      </c>
      <c r="H109" s="100" t="str">
        <f>IFERROR(VLOOKUP(B109,Sheet2!A:E,2,FALSE),0)</f>
        <v>Equal Tee</v>
      </c>
      <c r="I109" s="39">
        <f>IFERROR(VLOOKUP(B109,Sheet2!A:E,5,FALSE),0)</f>
        <v>3.59</v>
      </c>
      <c r="J109" s="40">
        <f t="shared" si="7"/>
        <v>0</v>
      </c>
      <c r="K109" s="5">
        <f t="shared" si="8"/>
        <v>0</v>
      </c>
    </row>
    <row r="110" spans="1:11" x14ac:dyDescent="0.2">
      <c r="A110" s="54"/>
      <c r="B110" s="51"/>
      <c r="C110" s="156">
        <f>IFERROR(VLOOKUP(B110,Sheet2!A:D,3,FALSE),0)</f>
        <v>0</v>
      </c>
      <c r="D110" s="224">
        <f>IFERROR(VLOOKUP(B110,Sheet2!A:D,4,FALSE),0)</f>
        <v>0</v>
      </c>
      <c r="E110" s="158"/>
      <c r="F110" s="228">
        <f t="shared" si="6"/>
        <v>0</v>
      </c>
      <c r="G110" s="47"/>
      <c r="H110" s="187">
        <f>IFERROR(VLOOKUP(B110,Sheet2!A:E,2,FALSE),0)</f>
        <v>0</v>
      </c>
      <c r="I110" s="39">
        <f>IFERROR(VLOOKUP(B110,Sheet2!A:E,5,FALSE),0)</f>
        <v>0</v>
      </c>
      <c r="J110" s="40">
        <f t="shared" si="7"/>
        <v>0</v>
      </c>
      <c r="K110" s="5">
        <f t="shared" si="8"/>
        <v>0</v>
      </c>
    </row>
    <row r="111" spans="1:11" x14ac:dyDescent="0.2">
      <c r="A111" s="54"/>
      <c r="B111" s="51"/>
      <c r="C111" s="156">
        <f>IFERROR(VLOOKUP(B111,Sheet2!A:D,3,FALSE),0)</f>
        <v>0</v>
      </c>
      <c r="D111" s="224">
        <f>IFERROR(VLOOKUP(B111,Sheet2!A:D,4,FALSE),0)</f>
        <v>0</v>
      </c>
      <c r="E111" s="158"/>
      <c r="F111" s="228">
        <f t="shared" si="6"/>
        <v>0</v>
      </c>
      <c r="G111" s="47"/>
      <c r="H111" s="187">
        <f>IFERROR(VLOOKUP(B111,Sheet2!A:E,2,FALSE),0)</f>
        <v>0</v>
      </c>
      <c r="I111" s="39">
        <f>IFERROR(VLOOKUP(B111,Sheet2!A:E,5,FALSE),0)</f>
        <v>0</v>
      </c>
      <c r="J111" s="40">
        <f t="shared" si="7"/>
        <v>0</v>
      </c>
      <c r="K111" s="5">
        <f t="shared" si="8"/>
        <v>0</v>
      </c>
    </row>
    <row r="112" spans="1:11" x14ac:dyDescent="0.2">
      <c r="A112" s="54"/>
      <c r="B112" s="51" t="s">
        <v>111</v>
      </c>
      <c r="C112" s="43">
        <f>IFERROR(VLOOKUP(B112,Sheet2!A:D,3,FALSE),0)</f>
        <v>139.38999999999999</v>
      </c>
      <c r="D112" s="223">
        <f>IFERROR(VLOOKUP(B112,Sheet2!A:D,4,FALSE),0)</f>
        <v>97.58</v>
      </c>
      <c r="E112" s="45"/>
      <c r="F112" s="227">
        <f t="shared" si="6"/>
        <v>0</v>
      </c>
      <c r="G112" s="47" t="s">
        <v>28</v>
      </c>
      <c r="H112" s="100" t="str">
        <f>IFERROR(VLOOKUP(B112,Sheet2!A:E,2,FALSE),0)</f>
        <v>Equal Tee</v>
      </c>
      <c r="I112" s="39">
        <f>IFERROR(VLOOKUP(B112,Sheet2!A:E,5,FALSE),0)</f>
        <v>7.3</v>
      </c>
      <c r="J112" s="40">
        <f t="shared" si="7"/>
        <v>0</v>
      </c>
      <c r="K112" s="5">
        <f t="shared" si="8"/>
        <v>0</v>
      </c>
    </row>
    <row r="113" spans="1:11" x14ac:dyDescent="0.2">
      <c r="A113" s="54"/>
      <c r="B113" s="51"/>
      <c r="C113" s="156">
        <f>IFERROR(VLOOKUP(B113,Sheet2!A:D,3,FALSE),0)</f>
        <v>0</v>
      </c>
      <c r="D113" s="224">
        <f>IFERROR(VLOOKUP(B113,Sheet2!A:D,4,FALSE),0)</f>
        <v>0</v>
      </c>
      <c r="E113" s="158"/>
      <c r="F113" s="228">
        <f t="shared" si="6"/>
        <v>0</v>
      </c>
      <c r="G113" s="47"/>
      <c r="H113" s="187">
        <f>IFERROR(VLOOKUP(B113,Sheet2!A:E,2,FALSE),0)</f>
        <v>0</v>
      </c>
      <c r="I113" s="39">
        <f>IFERROR(VLOOKUP(B113,Sheet2!A:E,5,FALSE),0)</f>
        <v>0</v>
      </c>
      <c r="J113" s="40">
        <f t="shared" si="7"/>
        <v>0</v>
      </c>
      <c r="K113" s="5">
        <f t="shared" si="8"/>
        <v>0</v>
      </c>
    </row>
    <row r="114" spans="1:11" x14ac:dyDescent="0.2">
      <c r="A114" s="54"/>
      <c r="B114" s="51"/>
      <c r="C114" s="156">
        <f>IFERROR(VLOOKUP(B114,Sheet2!A:D,3,FALSE),0)</f>
        <v>0</v>
      </c>
      <c r="D114" s="224">
        <f>IFERROR(VLOOKUP(B114,Sheet2!A:D,4,FALSE),0)</f>
        <v>0</v>
      </c>
      <c r="E114" s="158"/>
      <c r="F114" s="228">
        <f t="shared" si="6"/>
        <v>0</v>
      </c>
      <c r="G114" s="47"/>
      <c r="H114" s="187">
        <f>IFERROR(VLOOKUP(B114,Sheet2!A:E,2,FALSE),0)</f>
        <v>0</v>
      </c>
      <c r="I114" s="39">
        <f>IFERROR(VLOOKUP(B114,Sheet2!A:E,5,FALSE),0)</f>
        <v>0</v>
      </c>
      <c r="J114" s="40">
        <f t="shared" si="7"/>
        <v>0</v>
      </c>
      <c r="K114" s="5">
        <f t="shared" si="8"/>
        <v>0</v>
      </c>
    </row>
    <row r="115" spans="1:11" x14ac:dyDescent="0.2">
      <c r="A115" s="54"/>
      <c r="B115" s="51"/>
      <c r="C115" s="156">
        <f>IFERROR(VLOOKUP(B115,Sheet2!A:D,3,FALSE),0)</f>
        <v>0</v>
      </c>
      <c r="D115" s="224">
        <f>IFERROR(VLOOKUP(B115,Sheet2!A:D,4,FALSE),0)</f>
        <v>0</v>
      </c>
      <c r="E115" s="45"/>
      <c r="F115" s="228">
        <f t="shared" si="6"/>
        <v>0</v>
      </c>
      <c r="G115" s="47"/>
      <c r="H115" s="187">
        <f>IFERROR(VLOOKUP(B115,Sheet2!A:E,2,FALSE),0)</f>
        <v>0</v>
      </c>
      <c r="I115" s="39">
        <f>IFERROR(VLOOKUP(B115,Sheet2!A:E,5,FALSE),0)</f>
        <v>0</v>
      </c>
      <c r="J115" s="40">
        <f t="shared" si="7"/>
        <v>0</v>
      </c>
      <c r="K115" s="5">
        <f t="shared" si="8"/>
        <v>0</v>
      </c>
    </row>
    <row r="116" spans="1:11" x14ac:dyDescent="0.2">
      <c r="A116" s="54"/>
      <c r="B116" s="51" t="s">
        <v>112</v>
      </c>
      <c r="C116" s="43">
        <f>IFERROR(VLOOKUP(B116,Sheet2!A:D,3,FALSE),0)</f>
        <v>108.14</v>
      </c>
      <c r="D116" s="223">
        <f>IFERROR(VLOOKUP(B116,Sheet2!A:D,4,FALSE),0)</f>
        <v>75.69</v>
      </c>
      <c r="E116" s="45"/>
      <c r="F116" s="227">
        <f t="shared" si="6"/>
        <v>0</v>
      </c>
      <c r="G116" s="47" t="s">
        <v>37</v>
      </c>
      <c r="H116" s="100" t="str">
        <f>IFERROR(VLOOKUP(B116,Sheet2!A:E,2,FALSE),0)</f>
        <v xml:space="preserve">Equal Tee             </v>
      </c>
      <c r="I116" s="39">
        <f>IFERROR(VLOOKUP(B116,Sheet2!A:E,5,FALSE),0)</f>
        <v>3.29</v>
      </c>
      <c r="J116" s="40">
        <f t="shared" si="7"/>
        <v>0</v>
      </c>
      <c r="K116" s="5">
        <f t="shared" si="8"/>
        <v>0</v>
      </c>
    </row>
    <row r="117" spans="1:11" x14ac:dyDescent="0.2">
      <c r="A117" s="54"/>
      <c r="B117" s="51" t="s">
        <v>113</v>
      </c>
      <c r="C117" s="43">
        <f>IFERROR(VLOOKUP(B117,Sheet2!A:D,3,FALSE),0)</f>
        <v>240.33</v>
      </c>
      <c r="D117" s="223">
        <f>IFERROR(VLOOKUP(B117,Sheet2!A:D,4,FALSE),0)</f>
        <v>168.23</v>
      </c>
      <c r="E117" s="45"/>
      <c r="F117" s="227">
        <f t="shared" si="6"/>
        <v>0</v>
      </c>
      <c r="G117" s="47" t="s">
        <v>39</v>
      </c>
      <c r="H117" s="100" t="str">
        <f>IFERROR(VLOOKUP(B117,Sheet2!A:E,2,FALSE),0)</f>
        <v xml:space="preserve">Equal Tee             </v>
      </c>
      <c r="I117" s="39">
        <f>IFERROR(VLOOKUP(B117,Sheet2!A:E,5,FALSE),0)</f>
        <v>7.24</v>
      </c>
      <c r="J117" s="40">
        <f t="shared" si="7"/>
        <v>0</v>
      </c>
      <c r="K117" s="5">
        <f t="shared" si="8"/>
        <v>0</v>
      </c>
    </row>
    <row r="118" spans="1:11" ht="13.5" thickBot="1" x14ac:dyDescent="0.25">
      <c r="A118" s="80"/>
      <c r="B118" s="62"/>
      <c r="C118" s="168">
        <f>IFERROR(VLOOKUP(B118,Sheet2!A:D,3,FALSE),0)</f>
        <v>0</v>
      </c>
      <c r="D118" s="259">
        <f>IFERROR(VLOOKUP(B118,Sheet2!A:D,4,FALSE),0)</f>
        <v>0</v>
      </c>
      <c r="E118" s="65"/>
      <c r="F118" s="260">
        <f t="shared" si="6"/>
        <v>0</v>
      </c>
      <c r="G118" s="67"/>
      <c r="H118" s="188">
        <f>IFERROR(VLOOKUP(B118,Sheet2!A:E,2,FALSE),0)</f>
        <v>0</v>
      </c>
      <c r="I118" s="105">
        <f>IFERROR(VLOOKUP(B118,Sheet2!A:E,5,FALSE),0)</f>
        <v>0</v>
      </c>
      <c r="J118" s="40">
        <f t="shared" si="7"/>
        <v>0</v>
      </c>
      <c r="K118" s="5">
        <f t="shared" si="8"/>
        <v>0</v>
      </c>
    </row>
    <row r="119" spans="1:11" ht="13.5" thickBot="1" x14ac:dyDescent="0.25">
      <c r="A119" s="54"/>
      <c r="B119" s="192"/>
      <c r="C119" s="214"/>
      <c r="D119" s="215">
        <f>IFERROR(VLOOKUP(B119,Sheet2!A:D,4,FALSE),0)</f>
        <v>0</v>
      </c>
      <c r="E119" s="216"/>
      <c r="F119" s="214"/>
      <c r="G119" s="204"/>
      <c r="H119" s="107" t="s">
        <v>1330</v>
      </c>
      <c r="I119" s="28">
        <f>IFERROR(VLOOKUP(B119,Sheet2!A:E,5,FALSE),0)</f>
        <v>0</v>
      </c>
      <c r="J119" s="40">
        <f t="shared" si="7"/>
        <v>0</v>
      </c>
      <c r="K119" s="5">
        <f t="shared" si="8"/>
        <v>0</v>
      </c>
    </row>
    <row r="120" spans="1:11" x14ac:dyDescent="0.2">
      <c r="A120" s="53"/>
      <c r="B120" s="55" t="s">
        <v>114</v>
      </c>
      <c r="C120" s="33">
        <f>IFERROR(VLOOKUP(B120,Sheet2!A:D,3,FALSE),0)</f>
        <v>19.22</v>
      </c>
      <c r="D120" s="222">
        <f>IFERROR(VLOOKUP(B120,Sheet2!A:D,4,FALSE),0)</f>
        <v>13.45</v>
      </c>
      <c r="E120" s="35"/>
      <c r="F120" s="226">
        <f t="shared" si="6"/>
        <v>0</v>
      </c>
      <c r="G120" s="37" t="s">
        <v>20</v>
      </c>
      <c r="H120" s="83" t="str">
        <f>IFERROR(VLOOKUP(B120,Sheet2!A:E,2,FALSE),0)</f>
        <v>Cross</v>
      </c>
      <c r="I120" s="39">
        <f>IFERROR(VLOOKUP(B120,Sheet2!A:E,5,FALSE),0)</f>
        <v>0.4</v>
      </c>
      <c r="J120" s="40">
        <f t="shared" si="7"/>
        <v>0</v>
      </c>
      <c r="K120" s="5">
        <f t="shared" si="8"/>
        <v>0</v>
      </c>
    </row>
    <row r="121" spans="1:11" x14ac:dyDescent="0.2">
      <c r="A121" s="54"/>
      <c r="B121" s="51" t="s">
        <v>115</v>
      </c>
      <c r="C121" s="43">
        <f>IFERROR(VLOOKUP(B121,Sheet2!A:D,3,FALSE),0)</f>
        <v>30.03</v>
      </c>
      <c r="D121" s="223">
        <f>IFERROR(VLOOKUP(B121,Sheet2!A:D,4,FALSE),0)</f>
        <v>21.02</v>
      </c>
      <c r="E121" s="45"/>
      <c r="F121" s="227">
        <f t="shared" si="6"/>
        <v>0</v>
      </c>
      <c r="G121" s="47" t="s">
        <v>22</v>
      </c>
      <c r="H121" s="100" t="str">
        <f>IFERROR(VLOOKUP(B121,Sheet2!A:E,2,FALSE),0)</f>
        <v>Cross</v>
      </c>
      <c r="I121" s="39">
        <f>IFERROR(VLOOKUP(B121,Sheet2!A:E,5,FALSE),0)</f>
        <v>0.7</v>
      </c>
      <c r="J121" s="40">
        <f t="shared" si="7"/>
        <v>0</v>
      </c>
      <c r="K121" s="5">
        <f t="shared" si="8"/>
        <v>0</v>
      </c>
    </row>
    <row r="122" spans="1:11" x14ac:dyDescent="0.2">
      <c r="A122" s="54"/>
      <c r="B122" s="51" t="s">
        <v>116</v>
      </c>
      <c r="C122" s="43">
        <f>IFERROR(VLOOKUP(B122,Sheet2!A:D,3,FALSE),0)</f>
        <v>60.07</v>
      </c>
      <c r="D122" s="223">
        <f>IFERROR(VLOOKUP(B122,Sheet2!A:D,4,FALSE),0)</f>
        <v>42.05</v>
      </c>
      <c r="E122" s="45"/>
      <c r="F122" s="227">
        <f t="shared" si="6"/>
        <v>0</v>
      </c>
      <c r="G122" s="47" t="s">
        <v>24</v>
      </c>
      <c r="H122" s="100" t="str">
        <f>IFERROR(VLOOKUP(B122,Sheet2!A:E,2,FALSE),0)</f>
        <v>Cross</v>
      </c>
      <c r="I122" s="39">
        <f>IFERROR(VLOOKUP(B122,Sheet2!A:E,5,FALSE),0)</f>
        <v>2.4</v>
      </c>
      <c r="J122" s="40">
        <f t="shared" si="7"/>
        <v>0</v>
      </c>
      <c r="K122" s="5">
        <f t="shared" si="8"/>
        <v>0</v>
      </c>
    </row>
    <row r="123" spans="1:11" ht="13.5" thickBot="1" x14ac:dyDescent="0.25">
      <c r="A123" s="80"/>
      <c r="B123" s="62" t="s">
        <v>117</v>
      </c>
      <c r="C123" s="63">
        <f>IFERROR(VLOOKUP(B123,Sheet2!A:D,3,FALSE),0)</f>
        <v>78.099999999999994</v>
      </c>
      <c r="D123" s="225">
        <f>IFERROR(VLOOKUP(B123,Sheet2!A:D,4,FALSE),0)</f>
        <v>54.67</v>
      </c>
      <c r="E123" s="65"/>
      <c r="F123" s="229">
        <f t="shared" si="6"/>
        <v>0</v>
      </c>
      <c r="G123" s="67" t="s">
        <v>26</v>
      </c>
      <c r="H123" s="101" t="str">
        <f>IFERROR(VLOOKUP(B123,Sheet2!A:E,2,FALSE),0)</f>
        <v>Cross</v>
      </c>
      <c r="I123" s="39">
        <f>IFERROR(VLOOKUP(B123,Sheet2!A:E,5,FALSE),0)</f>
        <v>5</v>
      </c>
      <c r="J123" s="40">
        <f t="shared" si="7"/>
        <v>0</v>
      </c>
      <c r="K123" s="5">
        <f t="shared" si="8"/>
        <v>0</v>
      </c>
    </row>
    <row r="124" spans="1:11" ht="13.5" thickBot="1" x14ac:dyDescent="0.25">
      <c r="A124" s="54"/>
      <c r="B124" s="192"/>
      <c r="C124" s="214"/>
      <c r="D124" s="215">
        <f>IFERROR(VLOOKUP(B124,Sheet2!A:D,4,FALSE),0)</f>
        <v>0</v>
      </c>
      <c r="E124" s="216"/>
      <c r="F124" s="214"/>
      <c r="G124" s="204"/>
      <c r="H124" s="107" t="s">
        <v>118</v>
      </c>
      <c r="I124" s="28">
        <f>IFERROR(VLOOKUP(B124,Sheet2!A:E,5,FALSE),0)</f>
        <v>0</v>
      </c>
      <c r="J124" s="40">
        <f t="shared" si="7"/>
        <v>0</v>
      </c>
      <c r="K124" s="5">
        <f t="shared" si="8"/>
        <v>0</v>
      </c>
    </row>
    <row r="125" spans="1:11" x14ac:dyDescent="0.2">
      <c r="A125" s="53"/>
      <c r="B125" s="55" t="s">
        <v>119</v>
      </c>
      <c r="C125" s="33">
        <f>IFERROR(VLOOKUP(B125,Sheet2!A:D,3,FALSE),0)</f>
        <v>71.86</v>
      </c>
      <c r="D125" s="34">
        <f>IFERROR(VLOOKUP(B125,Sheet2!A:D,4,FALSE),0)</f>
        <v>50.3</v>
      </c>
      <c r="E125" s="35"/>
      <c r="F125" s="36">
        <f t="shared" si="6"/>
        <v>0</v>
      </c>
      <c r="G125" s="37" t="s">
        <v>37</v>
      </c>
      <c r="H125" s="83" t="str">
        <f>IFERROR(VLOOKUP(B125,Sheet2!A:E,2,FALSE),0)</f>
        <v xml:space="preserve">Union Plug x 2" Female NPT           </v>
      </c>
      <c r="I125" s="84">
        <f>IFERROR(VLOOKUP(B125,Sheet2!A:E,5,FALSE),0)</f>
        <v>2</v>
      </c>
      <c r="J125" s="40">
        <f t="shared" si="7"/>
        <v>0</v>
      </c>
      <c r="K125" s="5">
        <f t="shared" si="8"/>
        <v>0</v>
      </c>
    </row>
    <row r="126" spans="1:11" x14ac:dyDescent="0.2">
      <c r="A126" s="54"/>
      <c r="B126" s="51" t="s">
        <v>120</v>
      </c>
      <c r="C126" s="43">
        <f>IFERROR(VLOOKUP(B126,Sheet2!A:D,3,FALSE),0)</f>
        <v>72.37</v>
      </c>
      <c r="D126" s="44">
        <f>IFERROR(VLOOKUP(B126,Sheet2!A:D,4,FALSE),0)</f>
        <v>50.65</v>
      </c>
      <c r="E126" s="45"/>
      <c r="F126" s="46">
        <f t="shared" si="6"/>
        <v>0</v>
      </c>
      <c r="G126" s="47" t="s">
        <v>37</v>
      </c>
      <c r="H126" s="100" t="str">
        <f>IFERROR(VLOOKUP(B126,Sheet2!A:E,2,FALSE),0)</f>
        <v xml:space="preserve">Union Plug x 3" Female NPT           </v>
      </c>
      <c r="I126" s="39">
        <f>IFERROR(VLOOKUP(B126,Sheet2!A:E,5,FALSE),0)</f>
        <v>1.9</v>
      </c>
      <c r="J126" s="40">
        <f t="shared" si="7"/>
        <v>0</v>
      </c>
      <c r="K126" s="5">
        <f t="shared" si="8"/>
        <v>0</v>
      </c>
    </row>
    <row r="127" spans="1:11" x14ac:dyDescent="0.2">
      <c r="A127" s="54"/>
      <c r="B127" s="51"/>
      <c r="C127" s="156">
        <f>IFERROR(VLOOKUP(B127,Sheet2!A:D,3,FALSE),0)</f>
        <v>0</v>
      </c>
      <c r="D127" s="190">
        <f>IFERROR(VLOOKUP(B127,Sheet2!A:D,4,FALSE),0)</f>
        <v>0</v>
      </c>
      <c r="E127" s="45"/>
      <c r="F127" s="171">
        <f t="shared" si="6"/>
        <v>0</v>
      </c>
      <c r="G127" s="47"/>
      <c r="H127" s="187">
        <f>IFERROR(VLOOKUP(B127,Sheet2!A:E,2,FALSE),0)</f>
        <v>0</v>
      </c>
      <c r="I127" s="39">
        <f>IFERROR(VLOOKUP(B127,Sheet2!A:E,5,FALSE),0)</f>
        <v>0</v>
      </c>
      <c r="J127" s="40">
        <f t="shared" si="7"/>
        <v>0</v>
      </c>
      <c r="K127" s="5">
        <f t="shared" si="8"/>
        <v>0</v>
      </c>
    </row>
    <row r="128" spans="1:11" x14ac:dyDescent="0.2">
      <c r="A128" s="54"/>
      <c r="B128" s="51" t="s">
        <v>121</v>
      </c>
      <c r="C128" s="43">
        <f>IFERROR(VLOOKUP(B128,Sheet2!A:D,3,FALSE),0)</f>
        <v>120.16</v>
      </c>
      <c r="D128" s="44">
        <f>IFERROR(VLOOKUP(B128,Sheet2!A:D,4,FALSE),0)</f>
        <v>84.11</v>
      </c>
      <c r="E128" s="45"/>
      <c r="F128" s="46">
        <f t="shared" ref="F128:F129" si="9">D128*E128</f>
        <v>0</v>
      </c>
      <c r="G128" s="47" t="s">
        <v>39</v>
      </c>
      <c r="H128" s="100" t="str">
        <f>IFERROR(VLOOKUP(B128,Sheet2!A:E,2,FALSE),0)</f>
        <v xml:space="preserve">Union Plug x 2" Female NPT           </v>
      </c>
      <c r="I128" s="39">
        <f>IFERROR(VLOOKUP(B128,Sheet2!A:E,5,FALSE),0)</f>
        <v>4</v>
      </c>
      <c r="J128" s="40">
        <f t="shared" si="7"/>
        <v>0</v>
      </c>
      <c r="K128" s="5">
        <f t="shared" si="8"/>
        <v>0</v>
      </c>
    </row>
    <row r="129" spans="1:11" ht="13.5" thickBot="1" x14ac:dyDescent="0.25">
      <c r="A129" s="80"/>
      <c r="B129" s="62" t="s">
        <v>122</v>
      </c>
      <c r="C129" s="63">
        <f>IFERROR(VLOOKUP(B129,Sheet2!A:D,3,FALSE),0)</f>
        <v>122.57</v>
      </c>
      <c r="D129" s="64">
        <f>IFERROR(VLOOKUP(B129,Sheet2!A:D,4,FALSE),0)</f>
        <v>85.8</v>
      </c>
      <c r="E129" s="65"/>
      <c r="F129" s="87">
        <f t="shared" si="9"/>
        <v>0</v>
      </c>
      <c r="G129" s="67" t="s">
        <v>39</v>
      </c>
      <c r="H129" s="88" t="str">
        <f>IFERROR(VLOOKUP(B129,Sheet2!A:E,2,FALSE),0)</f>
        <v xml:space="preserve">Union Plug x 3" Female NPT           </v>
      </c>
      <c r="I129" s="39">
        <f>IFERROR(VLOOKUP(B129,Sheet2!A:E,5,FALSE),0)</f>
        <v>3.5</v>
      </c>
      <c r="J129" s="40">
        <f t="shared" si="7"/>
        <v>0</v>
      </c>
      <c r="K129" s="5">
        <f t="shared" si="8"/>
        <v>0</v>
      </c>
    </row>
    <row r="130" spans="1:11" ht="13.5" thickBot="1" x14ac:dyDescent="0.25">
      <c r="A130" s="271" t="s">
        <v>1351</v>
      </c>
      <c r="B130" s="272"/>
      <c r="C130" s="272"/>
      <c r="D130" s="272"/>
      <c r="E130" s="272"/>
      <c r="F130" s="272"/>
      <c r="G130" s="272"/>
      <c r="H130" s="273"/>
      <c r="I130" s="39">
        <f>IFERROR(VLOOKUP(A130,Sheet2!A:E,5,FALSE),0)</f>
        <v>0</v>
      </c>
      <c r="J130" s="40">
        <f t="shared" si="7"/>
        <v>0</v>
      </c>
      <c r="K130" s="5">
        <f t="shared" si="8"/>
        <v>0</v>
      </c>
    </row>
    <row r="131" spans="1:11" x14ac:dyDescent="0.2">
      <c r="A131" s="31"/>
      <c r="B131" s="114" t="s">
        <v>123</v>
      </c>
      <c r="C131" s="33">
        <f>IFERROR(VLOOKUP(B131,Sheet2!A:D,3,FALSE),0)</f>
        <v>26.43</v>
      </c>
      <c r="D131" s="34">
        <f>IFERROR(VLOOKUP(B131,Sheet2!A:D,4,FALSE),0)</f>
        <v>18.5</v>
      </c>
      <c r="E131" s="35"/>
      <c r="F131" s="36">
        <f t="shared" ref="F131:F135" si="10">D131*E131</f>
        <v>0</v>
      </c>
      <c r="G131" s="37" t="s">
        <v>22</v>
      </c>
      <c r="H131" s="89" t="str">
        <f>IFERROR(VLOOKUP(B131,Sheet2!A:E,2,FALSE),0)</f>
        <v>Reduction Tee          1                     3/4"</v>
      </c>
      <c r="I131" s="39">
        <f>IFERROR(VLOOKUP(B131,Sheet2!A:E,5,FALSE),0)</f>
        <v>0.44</v>
      </c>
      <c r="J131" s="40">
        <f t="shared" si="7"/>
        <v>0</v>
      </c>
      <c r="K131" s="5">
        <f t="shared" si="8"/>
        <v>0</v>
      </c>
    </row>
    <row r="132" spans="1:11" x14ac:dyDescent="0.2">
      <c r="A132" s="41"/>
      <c r="B132" s="97" t="s">
        <v>124</v>
      </c>
      <c r="C132" s="43">
        <f>IFERROR(VLOOKUP(B132,Sheet2!A:D,3,FALSE),0)</f>
        <v>50.46</v>
      </c>
      <c r="D132" s="44">
        <f>IFERROR(VLOOKUP(B132,Sheet2!A:D,4,FALSE),0)</f>
        <v>35.32</v>
      </c>
      <c r="E132" s="45"/>
      <c r="F132" s="85">
        <f t="shared" si="10"/>
        <v>0</v>
      </c>
      <c r="G132" s="47" t="s">
        <v>24</v>
      </c>
      <c r="H132" s="86" t="str">
        <f>IFERROR(VLOOKUP(B132,Sheet2!A:E,2,FALSE),0)</f>
        <v>Reduction Tee        1-1/2"             3/4"</v>
      </c>
      <c r="I132" s="39">
        <f>IFERROR(VLOOKUP(B132,Sheet2!A:E,5,FALSE),0)</f>
        <v>1.4</v>
      </c>
      <c r="J132" s="40">
        <f t="shared" si="7"/>
        <v>0</v>
      </c>
      <c r="K132" s="5">
        <f t="shared" si="8"/>
        <v>0</v>
      </c>
    </row>
    <row r="133" spans="1:11" x14ac:dyDescent="0.2">
      <c r="A133" s="41"/>
      <c r="B133" s="97" t="s">
        <v>125</v>
      </c>
      <c r="C133" s="43">
        <f>IFERROR(VLOOKUP(B133,Sheet2!A:D,3,FALSE),0)</f>
        <v>51.66</v>
      </c>
      <c r="D133" s="44">
        <f>IFERROR(VLOOKUP(B133,Sheet2!A:D,4,FALSE),0)</f>
        <v>36.159999999999997</v>
      </c>
      <c r="E133" s="45"/>
      <c r="F133" s="85">
        <f t="shared" si="10"/>
        <v>0</v>
      </c>
      <c r="G133" s="47" t="s">
        <v>24</v>
      </c>
      <c r="H133" s="86" t="str">
        <f>IFERROR(VLOOKUP(B133,Sheet2!A:E,2,FALSE),0)</f>
        <v>Reduction Tee        1-1/2"                1"</v>
      </c>
      <c r="I133" s="39">
        <f>IFERROR(VLOOKUP(B133,Sheet2!A:E,5,FALSE),0)</f>
        <v>1.45</v>
      </c>
      <c r="J133" s="40">
        <f t="shared" si="7"/>
        <v>0</v>
      </c>
      <c r="K133" s="5">
        <f t="shared" si="8"/>
        <v>0</v>
      </c>
    </row>
    <row r="134" spans="1:11" x14ac:dyDescent="0.2">
      <c r="A134" s="41"/>
      <c r="B134" s="97" t="s">
        <v>126</v>
      </c>
      <c r="C134" s="43">
        <f>IFERROR(VLOOKUP(B134,Sheet2!A:D,3,FALSE),0)</f>
        <v>64.88</v>
      </c>
      <c r="D134" s="44">
        <f>IFERROR(VLOOKUP(B134,Sheet2!A:D,4,FALSE),0)</f>
        <v>45.41</v>
      </c>
      <c r="E134" s="45"/>
      <c r="F134" s="85">
        <f t="shared" si="10"/>
        <v>0</v>
      </c>
      <c r="G134" s="47" t="s">
        <v>26</v>
      </c>
      <c r="H134" s="86" t="str">
        <f>IFERROR(VLOOKUP(B134,Sheet2!A:E,2,FALSE),0)</f>
        <v>Reduction Tee          2"                    3/4"</v>
      </c>
      <c r="I134" s="39">
        <f>IFERROR(VLOOKUP(B134,Sheet2!A:E,5,FALSE),0)</f>
        <v>2.5</v>
      </c>
      <c r="J134" s="40">
        <f t="shared" si="7"/>
        <v>0</v>
      </c>
      <c r="K134" s="5">
        <f t="shared" si="8"/>
        <v>0</v>
      </c>
    </row>
    <row r="135" spans="1:11" ht="13.5" thickBot="1" x14ac:dyDescent="0.25">
      <c r="A135" s="52"/>
      <c r="B135" s="104" t="s">
        <v>127</v>
      </c>
      <c r="C135" s="63">
        <f>IFERROR(VLOOKUP(B135,Sheet2!A:D,3,FALSE),0)</f>
        <v>66.09</v>
      </c>
      <c r="D135" s="64">
        <f>IFERROR(VLOOKUP(B135,Sheet2!A:D,4,FALSE),0)</f>
        <v>46.27</v>
      </c>
      <c r="E135" s="65"/>
      <c r="F135" s="87">
        <f t="shared" si="10"/>
        <v>0</v>
      </c>
      <c r="G135" s="67" t="s">
        <v>26</v>
      </c>
      <c r="H135" s="101" t="str">
        <f>IFERROR(VLOOKUP(B135,Sheet2!A:E,2,FALSE),0)</f>
        <v>Reduction Tee          2"                     1"</v>
      </c>
      <c r="I135" s="39">
        <f>IFERROR(VLOOKUP(B135,Sheet2!A:E,5,FALSE),0)</f>
        <v>2.5</v>
      </c>
      <c r="J135" s="40">
        <f t="shared" si="7"/>
        <v>0</v>
      </c>
      <c r="K135" s="5">
        <f t="shared" si="8"/>
        <v>0</v>
      </c>
    </row>
    <row r="136" spans="1:11" ht="13.5" thickBot="1" x14ac:dyDescent="0.25">
      <c r="A136" s="54"/>
      <c r="B136" s="295" t="s">
        <v>1350</v>
      </c>
      <c r="C136" s="295"/>
      <c r="D136" s="295"/>
      <c r="E136" s="295"/>
      <c r="F136" s="295"/>
      <c r="G136" s="295"/>
      <c r="H136" s="296"/>
      <c r="I136" s="39">
        <f>IFERROR(VLOOKUP(B136,Sheet2!A:E,5,FALSE),0)</f>
        <v>0</v>
      </c>
      <c r="J136" s="40">
        <f t="shared" ref="J136:J199" si="11">I136*E136</f>
        <v>0</v>
      </c>
      <c r="K136" s="5">
        <f t="shared" ref="K136:K199" si="12">E136*C136</f>
        <v>0</v>
      </c>
    </row>
    <row r="137" spans="1:11" x14ac:dyDescent="0.2">
      <c r="A137" s="31"/>
      <c r="B137" s="55" t="s">
        <v>128</v>
      </c>
      <c r="C137" s="33">
        <f>IFERROR(VLOOKUP(B137,Sheet2!A:D,3,FALSE),0)</f>
        <v>32.340000000000003</v>
      </c>
      <c r="D137" s="34">
        <f>IFERROR(VLOOKUP(B137,Sheet2!A:D,4,FALSE),0)</f>
        <v>22.64</v>
      </c>
      <c r="E137" s="35"/>
      <c r="F137" s="36">
        <f t="shared" ref="F137:F150" si="13">D137*E137</f>
        <v>0</v>
      </c>
      <c r="G137" s="37" t="s">
        <v>20</v>
      </c>
      <c r="H137" s="83" t="str">
        <f>IFERROR(VLOOKUP(B137,Sheet2!A:E,2,FALSE),0)</f>
        <v>Reduction Tee          3/4"                  1/4" NPT</v>
      </c>
      <c r="I137" s="39">
        <f>IFERROR(VLOOKUP(B137,Sheet2!A:E,5,FALSE),0)</f>
        <v>0.63</v>
      </c>
      <c r="J137" s="40">
        <f t="shared" si="11"/>
        <v>0</v>
      </c>
      <c r="K137" s="5">
        <f t="shared" si="12"/>
        <v>0</v>
      </c>
    </row>
    <row r="138" spans="1:11" x14ac:dyDescent="0.2">
      <c r="A138" s="41"/>
      <c r="B138" s="51" t="s">
        <v>129</v>
      </c>
      <c r="C138" s="43">
        <f>IFERROR(VLOOKUP(B138,Sheet2!A:D,3,FALSE),0)</f>
        <v>32.39</v>
      </c>
      <c r="D138" s="44">
        <f>IFERROR(VLOOKUP(B138,Sheet2!A:D,4,FALSE),0)</f>
        <v>22.68</v>
      </c>
      <c r="E138" s="45"/>
      <c r="F138" s="85">
        <f t="shared" si="13"/>
        <v>0</v>
      </c>
      <c r="G138" s="47" t="s">
        <v>20</v>
      </c>
      <c r="H138" s="100" t="str">
        <f>IFERROR(VLOOKUP(B138,Sheet2!A:E,2,FALSE),0)</f>
        <v>Reduction Tee          3/4"                  1/2" NPT</v>
      </c>
      <c r="I138" s="39">
        <f>IFERROR(VLOOKUP(B138,Sheet2!A:E,5,FALSE),0)</f>
        <v>0.56000000000000005</v>
      </c>
      <c r="J138" s="40">
        <f t="shared" si="11"/>
        <v>0</v>
      </c>
      <c r="K138" s="5">
        <f t="shared" si="12"/>
        <v>0</v>
      </c>
    </row>
    <row r="139" spans="1:11" x14ac:dyDescent="0.2">
      <c r="A139" s="41"/>
      <c r="B139" s="51" t="s">
        <v>130</v>
      </c>
      <c r="C139" s="43">
        <f>IFERROR(VLOOKUP(B139,Sheet2!A:D,3,FALSE),0)</f>
        <v>39.54</v>
      </c>
      <c r="D139" s="44">
        <f>IFERROR(VLOOKUP(B139,Sheet2!A:D,4,FALSE),0)</f>
        <v>27.68</v>
      </c>
      <c r="E139" s="45"/>
      <c r="F139" s="85">
        <f t="shared" si="13"/>
        <v>0</v>
      </c>
      <c r="G139" s="47" t="s">
        <v>22</v>
      </c>
      <c r="H139" s="86" t="str">
        <f>IFERROR(VLOOKUP(B139,Sheet2!A:E,2,FALSE),0)</f>
        <v>Reduction Tee             1"                  1/4" NPT</v>
      </c>
      <c r="I139" s="39">
        <f>IFERROR(VLOOKUP(B139,Sheet2!A:E,5,FALSE),0)</f>
        <v>1.19</v>
      </c>
      <c r="J139" s="40">
        <f t="shared" si="11"/>
        <v>0</v>
      </c>
      <c r="K139" s="5">
        <f t="shared" si="12"/>
        <v>0</v>
      </c>
    </row>
    <row r="140" spans="1:11" x14ac:dyDescent="0.2">
      <c r="A140" s="41"/>
      <c r="B140" s="51" t="s">
        <v>131</v>
      </c>
      <c r="C140" s="43">
        <f>IFERROR(VLOOKUP(B140,Sheet2!A:D,3,FALSE),0)</f>
        <v>39.61</v>
      </c>
      <c r="D140" s="44">
        <f>IFERROR(VLOOKUP(B140,Sheet2!A:D,4,FALSE),0)</f>
        <v>27.72</v>
      </c>
      <c r="E140" s="45"/>
      <c r="F140" s="85">
        <f t="shared" si="13"/>
        <v>0</v>
      </c>
      <c r="G140" s="47" t="s">
        <v>22</v>
      </c>
      <c r="H140" s="86" t="str">
        <f>IFERROR(VLOOKUP(B140,Sheet2!A:E,2,FALSE),0)</f>
        <v>Reduction Tee             1"                  1/2" NPT</v>
      </c>
      <c r="I140" s="39">
        <f>IFERROR(VLOOKUP(B140,Sheet2!A:E,5,FALSE),0)</f>
        <v>1.05</v>
      </c>
      <c r="J140" s="40">
        <f t="shared" si="11"/>
        <v>0</v>
      </c>
      <c r="K140" s="5">
        <f t="shared" si="12"/>
        <v>0</v>
      </c>
    </row>
    <row r="141" spans="1:11" x14ac:dyDescent="0.2">
      <c r="A141" s="41"/>
      <c r="B141" s="51" t="s">
        <v>132</v>
      </c>
      <c r="C141" s="43">
        <f>IFERROR(VLOOKUP(B141,Sheet2!A:D,3,FALSE),0)</f>
        <v>39.65</v>
      </c>
      <c r="D141" s="44">
        <f>IFERROR(VLOOKUP(B141,Sheet2!A:D,4,FALSE),0)</f>
        <v>27.75</v>
      </c>
      <c r="E141" s="45"/>
      <c r="F141" s="85">
        <f t="shared" si="13"/>
        <v>0</v>
      </c>
      <c r="G141" s="47" t="s">
        <v>22</v>
      </c>
      <c r="H141" s="86" t="str">
        <f>IFERROR(VLOOKUP(B141,Sheet2!A:E,2,FALSE),0)</f>
        <v>Reduction Tee             1"                  3/4" NPT</v>
      </c>
      <c r="I141" s="39">
        <f>IFERROR(VLOOKUP(B141,Sheet2!A:E,5,FALSE),0)</f>
        <v>1.05</v>
      </c>
      <c r="J141" s="40">
        <f t="shared" si="11"/>
        <v>0</v>
      </c>
      <c r="K141" s="5">
        <f t="shared" si="12"/>
        <v>0</v>
      </c>
    </row>
    <row r="142" spans="1:11" x14ac:dyDescent="0.2">
      <c r="A142" s="41"/>
      <c r="B142" s="51" t="s">
        <v>133</v>
      </c>
      <c r="C142" s="43">
        <f>IFERROR(VLOOKUP(B142,Sheet2!A:D,3,FALSE),0)</f>
        <v>56.43</v>
      </c>
      <c r="D142" s="44">
        <f>IFERROR(VLOOKUP(B142,Sheet2!A:D,4,FALSE),0)</f>
        <v>39.5</v>
      </c>
      <c r="E142" s="45"/>
      <c r="F142" s="85">
        <f t="shared" si="13"/>
        <v>0</v>
      </c>
      <c r="G142" s="47" t="s">
        <v>24</v>
      </c>
      <c r="H142" s="86" t="str">
        <f>IFERROR(VLOOKUP(B142,Sheet2!A:E,2,FALSE),0)</f>
        <v>Reduction Tee            1-1/2"            1/2" NPT</v>
      </c>
      <c r="I142" s="39">
        <f>IFERROR(VLOOKUP(B142,Sheet2!A:E,5,FALSE),0)</f>
        <v>2</v>
      </c>
      <c r="J142" s="40">
        <f t="shared" si="11"/>
        <v>0</v>
      </c>
      <c r="K142" s="5">
        <f t="shared" si="12"/>
        <v>0</v>
      </c>
    </row>
    <row r="143" spans="1:11" x14ac:dyDescent="0.2">
      <c r="A143" s="41"/>
      <c r="B143" s="51" t="s">
        <v>134</v>
      </c>
      <c r="C143" s="43">
        <f>IFERROR(VLOOKUP(B143,Sheet2!A:D,3,FALSE),0)</f>
        <v>56.47</v>
      </c>
      <c r="D143" s="44">
        <f>IFERROR(VLOOKUP(B143,Sheet2!A:D,4,FALSE),0)</f>
        <v>39.53</v>
      </c>
      <c r="E143" s="45"/>
      <c r="F143" s="85">
        <f t="shared" si="13"/>
        <v>0</v>
      </c>
      <c r="G143" s="47" t="s">
        <v>24</v>
      </c>
      <c r="H143" s="86" t="str">
        <f>IFERROR(VLOOKUP(B143,Sheet2!A:E,2,FALSE),0)</f>
        <v>Reduction Tee            1-1/2"            3/4" NPT</v>
      </c>
      <c r="I143" s="39">
        <f>IFERROR(VLOOKUP(B143,Sheet2!A:E,5,FALSE),0)</f>
        <v>2</v>
      </c>
      <c r="J143" s="40">
        <f t="shared" si="11"/>
        <v>0</v>
      </c>
      <c r="K143" s="5">
        <f t="shared" si="12"/>
        <v>0</v>
      </c>
    </row>
    <row r="144" spans="1:11" x14ac:dyDescent="0.2">
      <c r="A144" s="41"/>
      <c r="B144" s="51" t="s">
        <v>135</v>
      </c>
      <c r="C144" s="43">
        <f>IFERROR(VLOOKUP(B144,Sheet2!A:D,3,FALSE),0)</f>
        <v>64.84</v>
      </c>
      <c r="D144" s="44">
        <f>IFERROR(VLOOKUP(B144,Sheet2!A:D,4,FALSE),0)</f>
        <v>45.39</v>
      </c>
      <c r="E144" s="45"/>
      <c r="F144" s="85">
        <f t="shared" si="13"/>
        <v>0</v>
      </c>
      <c r="G144" s="47" t="s">
        <v>26</v>
      </c>
      <c r="H144" s="86" t="str">
        <f>IFERROR(VLOOKUP(B144,Sheet2!A:E,2,FALSE),0)</f>
        <v>Reduction Tee               2"                1/2" NPT</v>
      </c>
      <c r="I144" s="39">
        <f>IFERROR(VLOOKUP(B144,Sheet2!A:E,5,FALSE),0)</f>
        <v>3</v>
      </c>
      <c r="J144" s="40">
        <f t="shared" si="11"/>
        <v>0</v>
      </c>
      <c r="K144" s="5">
        <f t="shared" si="12"/>
        <v>0</v>
      </c>
    </row>
    <row r="145" spans="1:11" ht="13.5" thickBot="1" x14ac:dyDescent="0.25">
      <c r="A145" s="52"/>
      <c r="B145" s="62" t="s">
        <v>136</v>
      </c>
      <c r="C145" s="63">
        <f>IFERROR(VLOOKUP(B145,Sheet2!A:D,3,FALSE),0)</f>
        <v>64.88</v>
      </c>
      <c r="D145" s="64">
        <f>IFERROR(VLOOKUP(B145,Sheet2!A:D,4,FALSE),0)</f>
        <v>45.41</v>
      </c>
      <c r="E145" s="65"/>
      <c r="F145" s="87">
        <f t="shared" si="13"/>
        <v>0</v>
      </c>
      <c r="G145" s="67" t="s">
        <v>26</v>
      </c>
      <c r="H145" s="101" t="str">
        <f>IFERROR(VLOOKUP(B145,Sheet2!A:E,2,FALSE),0)</f>
        <v>Reduction Tee               2"                3/4" NPT</v>
      </c>
      <c r="I145" s="39">
        <f>IFERROR(VLOOKUP(B145,Sheet2!A:E,5,FALSE),0)</f>
        <v>3</v>
      </c>
      <c r="J145" s="40">
        <f t="shared" si="11"/>
        <v>0</v>
      </c>
      <c r="K145" s="5">
        <f t="shared" si="12"/>
        <v>0</v>
      </c>
    </row>
    <row r="146" spans="1:11" x14ac:dyDescent="0.2">
      <c r="A146" s="53"/>
      <c r="B146" s="55"/>
      <c r="C146" s="161">
        <f>IFERROR(VLOOKUP(B146,Sheet2!A:D,3,FALSE),0)</f>
        <v>0</v>
      </c>
      <c r="D146" s="162">
        <f>IFERROR(VLOOKUP(B146,Sheet2!A:D,4,FALSE),0)</f>
        <v>0</v>
      </c>
      <c r="E146" s="35"/>
      <c r="F146" s="155">
        <f t="shared" si="13"/>
        <v>0</v>
      </c>
      <c r="G146" s="37"/>
      <c r="H146" s="186">
        <f>IFERROR(VLOOKUP(B146,Sheet2!A:E,2,FALSE),0)</f>
        <v>0</v>
      </c>
      <c r="I146" s="39">
        <f>IFERROR(VLOOKUP(B146,Sheet2!A:E,5,FALSE),0)</f>
        <v>0</v>
      </c>
      <c r="J146" s="40">
        <f t="shared" si="11"/>
        <v>0</v>
      </c>
      <c r="K146" s="5">
        <f t="shared" si="12"/>
        <v>0</v>
      </c>
    </row>
    <row r="147" spans="1:11" x14ac:dyDescent="0.2">
      <c r="A147" s="54"/>
      <c r="B147" s="51"/>
      <c r="C147" s="156">
        <f>IFERROR(VLOOKUP(B147,Sheet2!A:D,3,FALSE),0)</f>
        <v>0</v>
      </c>
      <c r="D147" s="157">
        <f>IFERROR(VLOOKUP(B147,Sheet2!A:D,4,FALSE),0)</f>
        <v>0</v>
      </c>
      <c r="E147" s="45"/>
      <c r="F147" s="171">
        <f t="shared" si="13"/>
        <v>0</v>
      </c>
      <c r="G147" s="47"/>
      <c r="H147" s="187">
        <f>IFERROR(VLOOKUP(B147,Sheet2!A:E,2,FALSE),0)</f>
        <v>0</v>
      </c>
      <c r="I147" s="39">
        <f>IFERROR(VLOOKUP(B147,Sheet2!A:E,5,FALSE),0)</f>
        <v>0</v>
      </c>
      <c r="J147" s="40">
        <f t="shared" si="11"/>
        <v>0</v>
      </c>
      <c r="K147" s="5">
        <f t="shared" si="12"/>
        <v>0</v>
      </c>
    </row>
    <row r="148" spans="1:11" x14ac:dyDescent="0.2">
      <c r="A148" s="54"/>
      <c r="B148" s="51" t="s">
        <v>137</v>
      </c>
      <c r="C148" s="43">
        <f>IFERROR(VLOOKUP(B148,Sheet2!A:D,3,FALSE),0)</f>
        <v>144.19999999999999</v>
      </c>
      <c r="D148" s="44">
        <f>IFERROR(VLOOKUP(B148,Sheet2!A:D,4,FALSE),0)</f>
        <v>100.94</v>
      </c>
      <c r="E148" s="45"/>
      <c r="F148" s="46">
        <f t="shared" si="13"/>
        <v>0</v>
      </c>
      <c r="G148" s="47" t="s">
        <v>28</v>
      </c>
      <c r="H148" s="100" t="str">
        <f>IFERROR(VLOOKUP(B148,Sheet2!A:E,2,FALSE),0)</f>
        <v>Reduction Tee                  3"               2" NPT</v>
      </c>
      <c r="I148" s="105">
        <f>IFERROR(VLOOKUP(B148,Sheet2!A:E,5,FALSE),0)</f>
        <v>5.4</v>
      </c>
      <c r="J148" s="40">
        <f t="shared" si="11"/>
        <v>0</v>
      </c>
      <c r="K148" s="5">
        <f t="shared" si="12"/>
        <v>0</v>
      </c>
    </row>
    <row r="149" spans="1:11" x14ac:dyDescent="0.2">
      <c r="A149" s="54"/>
      <c r="B149" s="51"/>
      <c r="C149" s="156">
        <f>IFERROR(VLOOKUP(B149,Sheet2!A:D,3,FALSE),0)</f>
        <v>0</v>
      </c>
      <c r="D149" s="157">
        <f>IFERROR(VLOOKUP(B149,Sheet2!A:D,4,FALSE),0)</f>
        <v>0</v>
      </c>
      <c r="E149" s="45"/>
      <c r="F149" s="171">
        <f t="shared" si="13"/>
        <v>0</v>
      </c>
      <c r="G149" s="47"/>
      <c r="H149" s="187">
        <f>IFERROR(VLOOKUP(B149,Sheet2!A:E,2,FALSE),0)</f>
        <v>0</v>
      </c>
      <c r="I149" s="28">
        <f>IFERROR(VLOOKUP(B149,Sheet2!A:E,5,FALSE),0)</f>
        <v>0</v>
      </c>
      <c r="J149" s="40">
        <f t="shared" si="11"/>
        <v>0</v>
      </c>
      <c r="K149" s="5">
        <f t="shared" si="12"/>
        <v>0</v>
      </c>
    </row>
    <row r="150" spans="1:11" ht="13.5" thickBot="1" x14ac:dyDescent="0.25">
      <c r="A150" s="80"/>
      <c r="B150" s="62"/>
      <c r="C150" s="168">
        <f>IFERROR(VLOOKUP(B150,Sheet2!A:D,3,FALSE),0)</f>
        <v>0</v>
      </c>
      <c r="D150" s="164">
        <f>IFERROR(VLOOKUP(B150,Sheet2!A:D,4,FALSE),0)</f>
        <v>0</v>
      </c>
      <c r="E150" s="65"/>
      <c r="F150" s="173">
        <f t="shared" si="13"/>
        <v>0</v>
      </c>
      <c r="G150" s="67"/>
      <c r="H150" s="188">
        <f>IFERROR(VLOOKUP(B150,Sheet2!A:E,2,FALSE),0)</f>
        <v>0</v>
      </c>
      <c r="I150" s="28">
        <f>IFERROR(VLOOKUP(B150,Sheet2!A:E,5,FALSE),0)</f>
        <v>0</v>
      </c>
      <c r="J150" s="40">
        <f t="shared" si="11"/>
        <v>0</v>
      </c>
      <c r="K150" s="5">
        <f t="shared" si="12"/>
        <v>0</v>
      </c>
    </row>
    <row r="151" spans="1:11" ht="13.5" thickBot="1" x14ac:dyDescent="0.25">
      <c r="A151" s="54"/>
      <c r="B151" s="282" t="s">
        <v>138</v>
      </c>
      <c r="C151" s="286"/>
      <c r="D151" s="286"/>
      <c r="E151" s="286"/>
      <c r="F151" s="286"/>
      <c r="G151" s="286"/>
      <c r="H151" s="287"/>
      <c r="I151" s="28">
        <f>IFERROR(VLOOKUP(B151,Sheet2!A:E,5,FALSE),0)</f>
        <v>0</v>
      </c>
      <c r="J151" s="40">
        <f t="shared" si="11"/>
        <v>0</v>
      </c>
      <c r="K151" s="5">
        <f t="shared" si="12"/>
        <v>0</v>
      </c>
    </row>
    <row r="152" spans="1:11" x14ac:dyDescent="0.2">
      <c r="A152" s="53"/>
      <c r="B152" s="55" t="s">
        <v>139</v>
      </c>
      <c r="C152" s="33">
        <f>IFERROR(VLOOKUP(B152,Sheet2!A:D,3,FALSE),0)</f>
        <v>60.07</v>
      </c>
      <c r="D152" s="34">
        <f>IFERROR(VLOOKUP(B152,Sheet2!A:D,4,FALSE),0)</f>
        <v>42.05</v>
      </c>
      <c r="E152" s="35"/>
      <c r="F152" s="36">
        <f t="shared" ref="F152:F164" si="14">D152*E152</f>
        <v>0</v>
      </c>
      <c r="G152" s="37" t="s">
        <v>20</v>
      </c>
      <c r="H152" s="83" t="str">
        <f>IFERROR(VLOOKUP(B152,Sheet2!A:E,2,FALSE),0)</f>
        <v>Valve Kit (ball valve + (2) threaded adapters</v>
      </c>
      <c r="I152" s="39">
        <f>IFERROR(VLOOKUP(B152,Sheet2!A:E,5,FALSE),0)</f>
        <v>1.07</v>
      </c>
      <c r="J152" s="40">
        <f t="shared" si="11"/>
        <v>0</v>
      </c>
      <c r="K152" s="5">
        <f t="shared" si="12"/>
        <v>0</v>
      </c>
    </row>
    <row r="153" spans="1:11" x14ac:dyDescent="0.2">
      <c r="A153" s="54"/>
      <c r="B153" s="51" t="s">
        <v>140</v>
      </c>
      <c r="C153" s="43">
        <f>IFERROR(VLOOKUP(B153,Sheet2!A:D,3,FALSE),0)</f>
        <v>75.69</v>
      </c>
      <c r="D153" s="44">
        <f>IFERROR(VLOOKUP(B153,Sheet2!A:D,4,FALSE),0)</f>
        <v>52.98</v>
      </c>
      <c r="E153" s="45"/>
      <c r="F153" s="85">
        <f t="shared" si="14"/>
        <v>0</v>
      </c>
      <c r="G153" s="47" t="s">
        <v>22</v>
      </c>
      <c r="H153" s="100" t="str">
        <f>IFERROR(VLOOKUP(B153,Sheet2!A:E,2,FALSE),0)</f>
        <v>Valve Kit (ball valve + (2) threaded adapters</v>
      </c>
      <c r="I153" s="84">
        <f>IFERROR(VLOOKUP(B153,Sheet2!A:E,5,FALSE),0)</f>
        <v>1.72</v>
      </c>
      <c r="J153" s="40">
        <f t="shared" si="11"/>
        <v>0</v>
      </c>
      <c r="K153" s="5">
        <f t="shared" si="12"/>
        <v>0</v>
      </c>
    </row>
    <row r="154" spans="1:11" x14ac:dyDescent="0.2">
      <c r="A154" s="54"/>
      <c r="B154" s="51" t="s">
        <v>141</v>
      </c>
      <c r="C154" s="43">
        <f>IFERROR(VLOOKUP(B154,Sheet2!A:D,3,FALSE),0)</f>
        <v>162.22999999999999</v>
      </c>
      <c r="D154" s="44">
        <f>IFERROR(VLOOKUP(B154,Sheet2!A:D,4,FALSE),0)</f>
        <v>113.56</v>
      </c>
      <c r="E154" s="45"/>
      <c r="F154" s="85">
        <f t="shared" si="14"/>
        <v>0</v>
      </c>
      <c r="G154" s="47" t="s">
        <v>24</v>
      </c>
      <c r="H154" s="100" t="str">
        <f>IFERROR(VLOOKUP(B154,Sheet2!A:E,2,FALSE),0)</f>
        <v>Valve Kit (ball valve + (2) threaded adapters</v>
      </c>
      <c r="I154" s="39">
        <f>IFERROR(VLOOKUP(B154,Sheet2!A:E,5,FALSE),0)</f>
        <v>4.54</v>
      </c>
      <c r="J154" s="40">
        <f t="shared" si="11"/>
        <v>0</v>
      </c>
      <c r="K154" s="5">
        <f t="shared" si="12"/>
        <v>0</v>
      </c>
    </row>
    <row r="155" spans="1:11" ht="13.5" thickBot="1" x14ac:dyDescent="0.25">
      <c r="A155" s="80"/>
      <c r="B155" s="62" t="s">
        <v>142</v>
      </c>
      <c r="C155" s="109">
        <f>IFERROR(VLOOKUP(B155,Sheet2!A:D,3,FALSE),0)</f>
        <v>240.33</v>
      </c>
      <c r="D155" s="110">
        <f>IFERROR(VLOOKUP(B155,Sheet2!A:D,4,FALSE),0)</f>
        <v>168.23</v>
      </c>
      <c r="E155" s="65"/>
      <c r="F155" s="87">
        <f t="shared" si="14"/>
        <v>0</v>
      </c>
      <c r="G155" s="67" t="s">
        <v>26</v>
      </c>
      <c r="H155" s="101" t="str">
        <f>IFERROR(VLOOKUP(B155,Sheet2!A:E,2,FALSE),0)</f>
        <v>Valve Kit (ball valve + (2) threaded adapters</v>
      </c>
      <c r="I155" s="39">
        <f>IFERROR(VLOOKUP(B155,Sheet2!A:E,5,FALSE),0)</f>
        <v>7</v>
      </c>
      <c r="J155" s="40">
        <f t="shared" si="11"/>
        <v>0</v>
      </c>
      <c r="K155" s="5">
        <f t="shared" si="12"/>
        <v>0</v>
      </c>
    </row>
    <row r="156" spans="1:11" x14ac:dyDescent="0.2">
      <c r="A156" s="53"/>
      <c r="B156" s="55"/>
      <c r="C156" s="172">
        <f>IFERROR(VLOOKUP(B156,Sheet2!A:D,3,FALSE),0)</f>
        <v>0</v>
      </c>
      <c r="D156" s="162">
        <f>IFERROR(VLOOKUP(B156,Sheet2!A:D,4,FALSE),0)</f>
        <v>0</v>
      </c>
      <c r="E156" s="78"/>
      <c r="F156" s="155">
        <f t="shared" si="14"/>
        <v>0</v>
      </c>
      <c r="G156" s="37"/>
      <c r="H156" s="230">
        <f>IFERROR(VLOOKUP(B156,Sheet2!A:E,2,FALSE),0)</f>
        <v>0</v>
      </c>
      <c r="I156" s="39">
        <f>IFERROR(VLOOKUP(B156,Sheet2!A:E,5,FALSE),0)</f>
        <v>0</v>
      </c>
      <c r="J156" s="40">
        <f t="shared" si="11"/>
        <v>0</v>
      </c>
      <c r="K156" s="5">
        <f t="shared" si="12"/>
        <v>0</v>
      </c>
    </row>
    <row r="157" spans="1:11" x14ac:dyDescent="0.2">
      <c r="A157" s="54"/>
      <c r="B157" s="51" t="s">
        <v>143</v>
      </c>
      <c r="C157" s="49">
        <f>IFERROR(VLOOKUP(B157,Sheet2!A:D,3,FALSE),0)</f>
        <v>396.55</v>
      </c>
      <c r="D157" s="50">
        <f>IFERROR(VLOOKUP(B157,Sheet2!A:D,4,FALSE),0)</f>
        <v>277.58999999999997</v>
      </c>
      <c r="E157" s="45"/>
      <c r="F157" s="46">
        <f t="shared" si="14"/>
        <v>0</v>
      </c>
      <c r="G157" s="47" t="s">
        <v>28</v>
      </c>
      <c r="H157" s="100" t="str">
        <f>IFERROR(VLOOKUP(B157,Sheet2!A:E,2,FALSE),0)</f>
        <v>Valve Kit (ball valve + (2) threaded adapters</v>
      </c>
      <c r="I157" s="39">
        <f>IFERROR(VLOOKUP(B157,Sheet2!A:E,5,FALSE),0)</f>
        <v>17</v>
      </c>
      <c r="J157" s="40">
        <f t="shared" si="11"/>
        <v>0</v>
      </c>
      <c r="K157" s="5">
        <f t="shared" si="12"/>
        <v>0</v>
      </c>
    </row>
    <row r="158" spans="1:11" x14ac:dyDescent="0.2">
      <c r="A158" s="54"/>
      <c r="B158" s="51"/>
      <c r="C158" s="169">
        <f>IFERROR(VLOOKUP(B158,Sheet2!A:D,3,FALSE),0)</f>
        <v>0</v>
      </c>
      <c r="D158" s="170">
        <f>IFERROR(VLOOKUP(B158,Sheet2!A:D,4,FALSE),0)</f>
        <v>0</v>
      </c>
      <c r="E158" s="45"/>
      <c r="F158" s="171">
        <f t="shared" si="14"/>
        <v>0</v>
      </c>
      <c r="G158" s="47"/>
      <c r="H158" s="187">
        <f>IFERROR(VLOOKUP(B158,Sheet2!A:E,2,FALSE),0)</f>
        <v>0</v>
      </c>
      <c r="I158" s="28">
        <f>IFERROR(VLOOKUP(B158,Sheet2!A:E,5,FALSE),0)</f>
        <v>0</v>
      </c>
      <c r="J158" s="40">
        <f t="shared" si="11"/>
        <v>0</v>
      </c>
      <c r="K158" s="5">
        <f t="shared" si="12"/>
        <v>0</v>
      </c>
    </row>
    <row r="159" spans="1:11" ht="13.5" thickBot="1" x14ac:dyDescent="0.25">
      <c r="A159" s="80"/>
      <c r="B159" s="62"/>
      <c r="C159" s="193">
        <f>IFERROR(VLOOKUP(B159,Sheet2!A:D,3,FALSE),0)</f>
        <v>0</v>
      </c>
      <c r="D159" s="194">
        <f>IFERROR(VLOOKUP(B159,Sheet2!A:D,4,FALSE),0)</f>
        <v>0</v>
      </c>
      <c r="E159" s="65"/>
      <c r="F159" s="173">
        <f t="shared" si="14"/>
        <v>0</v>
      </c>
      <c r="G159" s="67"/>
      <c r="H159" s="188">
        <f>IFERROR(VLOOKUP(B159,Sheet2!A:E,2,FALSE),0)</f>
        <v>0</v>
      </c>
      <c r="I159" s="28">
        <f>IFERROR(VLOOKUP(B159,Sheet2!A:E,5,FALSE),0)</f>
        <v>0</v>
      </c>
      <c r="J159" s="40">
        <f t="shared" si="11"/>
        <v>0</v>
      </c>
      <c r="K159" s="5">
        <f t="shared" si="12"/>
        <v>0</v>
      </c>
    </row>
    <row r="160" spans="1:11" x14ac:dyDescent="0.2">
      <c r="A160" s="53"/>
      <c r="B160" s="55"/>
      <c r="C160" s="195">
        <f>IFERROR(VLOOKUP(B160,Sheet2!A:D,3,FALSE),0)</f>
        <v>0</v>
      </c>
      <c r="D160" s="196">
        <f>IFERROR(VLOOKUP(B160,Sheet2!A:D,4,FALSE),0)</f>
        <v>0</v>
      </c>
      <c r="E160" s="35"/>
      <c r="F160" s="155">
        <f t="shared" si="14"/>
        <v>0</v>
      </c>
      <c r="G160" s="37"/>
      <c r="H160" s="186">
        <f>IFERROR(VLOOKUP(B160,Sheet2!A:E,2,FALSE),0)</f>
        <v>0</v>
      </c>
      <c r="I160" s="28">
        <f>IFERROR(VLOOKUP(B160,Sheet2!A:E,5,FALSE),0)</f>
        <v>0</v>
      </c>
      <c r="J160" s="40">
        <f t="shared" si="11"/>
        <v>0</v>
      </c>
      <c r="K160" s="5">
        <f t="shared" si="12"/>
        <v>0</v>
      </c>
    </row>
    <row r="161" spans="1:11" x14ac:dyDescent="0.2">
      <c r="A161" s="54"/>
      <c r="B161" s="51" t="s">
        <v>144</v>
      </c>
      <c r="C161" s="43">
        <f>IFERROR(VLOOKUP(B161,Sheet2!A:D,3,FALSE),0)</f>
        <v>781.11</v>
      </c>
      <c r="D161" s="44">
        <f>IFERROR(VLOOKUP(B161,Sheet2!A:D,4,FALSE),0)</f>
        <v>546.78</v>
      </c>
      <c r="E161" s="45"/>
      <c r="F161" s="46">
        <f t="shared" si="14"/>
        <v>0</v>
      </c>
      <c r="G161" s="47" t="s">
        <v>37</v>
      </c>
      <c r="H161" s="100" t="str">
        <f>IFERROR(VLOOKUP(B161,Sheet2!A:E,2,FALSE),0)</f>
        <v xml:space="preserve">Valve             </v>
      </c>
      <c r="I161" s="39">
        <f>IFERROR(VLOOKUP(B161,Sheet2!A:E,5,FALSE),0)</f>
        <v>28</v>
      </c>
      <c r="J161" s="40">
        <f t="shared" si="11"/>
        <v>0</v>
      </c>
      <c r="K161" s="5">
        <f t="shared" si="12"/>
        <v>0</v>
      </c>
    </row>
    <row r="162" spans="1:11" x14ac:dyDescent="0.2">
      <c r="A162" s="54"/>
      <c r="B162" s="51" t="s">
        <v>145</v>
      </c>
      <c r="C162" s="43">
        <f>IFERROR(VLOOKUP(B162,Sheet2!A:D,3,FALSE),0)</f>
        <v>1176.01</v>
      </c>
      <c r="D162" s="44">
        <f>IFERROR(VLOOKUP(B162,Sheet2!A:D,4,FALSE),0)</f>
        <v>823.2</v>
      </c>
      <c r="E162" s="45"/>
      <c r="F162" s="46">
        <f t="shared" si="14"/>
        <v>0</v>
      </c>
      <c r="G162" s="47" t="s">
        <v>39</v>
      </c>
      <c r="H162" s="100" t="str">
        <f>IFERROR(VLOOKUP(B162,Sheet2!A:E,2,FALSE),0)</f>
        <v xml:space="preserve">Valve      </v>
      </c>
      <c r="I162" s="39">
        <f>IFERROR(VLOOKUP(B162,Sheet2!A:E,5,FALSE),0)</f>
        <v>44</v>
      </c>
      <c r="J162" s="40">
        <f t="shared" si="11"/>
        <v>0</v>
      </c>
      <c r="K162" s="5">
        <f t="shared" si="12"/>
        <v>0</v>
      </c>
    </row>
    <row r="163" spans="1:11" x14ac:dyDescent="0.2">
      <c r="A163" s="54"/>
      <c r="B163" s="51"/>
      <c r="C163" s="169">
        <f>IFERROR(VLOOKUP(B163,Sheet2!A:D,3,FALSE),0)</f>
        <v>0</v>
      </c>
      <c r="D163" s="170">
        <f>IFERROR(VLOOKUP(B163,Sheet2!A:D,4,FALSE),0)</f>
        <v>0</v>
      </c>
      <c r="E163" s="45"/>
      <c r="F163" s="171">
        <f t="shared" si="14"/>
        <v>0</v>
      </c>
      <c r="G163" s="47"/>
      <c r="H163" s="187">
        <f>IFERROR(VLOOKUP(B163,Sheet2!A:E,2,FALSE),0)</f>
        <v>0</v>
      </c>
      <c r="I163" s="28">
        <f>IFERROR(VLOOKUP(B163,Sheet2!A:E,5,FALSE),0)</f>
        <v>0</v>
      </c>
      <c r="J163" s="40">
        <f t="shared" si="11"/>
        <v>0</v>
      </c>
      <c r="K163" s="5">
        <f t="shared" si="12"/>
        <v>0</v>
      </c>
    </row>
    <row r="164" spans="1:11" ht="13.5" thickBot="1" x14ac:dyDescent="0.25">
      <c r="A164" s="80"/>
      <c r="B164" s="62"/>
      <c r="C164" s="163">
        <f>IFERROR(VLOOKUP(B164,Sheet2!A:D,3,FALSE),0)</f>
        <v>0</v>
      </c>
      <c r="D164" s="164">
        <f>IFERROR(VLOOKUP(B164,Sheet2!A:D,4,FALSE),0)</f>
        <v>0</v>
      </c>
      <c r="E164" s="82"/>
      <c r="F164" s="173">
        <f t="shared" si="14"/>
        <v>0</v>
      </c>
      <c r="G164" s="67"/>
      <c r="H164" s="231">
        <f>IFERROR(VLOOKUP(B164,Sheet2!A:E,2,FALSE),0)</f>
        <v>0</v>
      </c>
      <c r="I164" s="28">
        <f>IFERROR(VLOOKUP(B164,Sheet2!A:E,5,FALSE),0)</f>
        <v>0</v>
      </c>
      <c r="J164" s="40">
        <f t="shared" si="11"/>
        <v>0</v>
      </c>
      <c r="K164" s="5">
        <f t="shared" si="12"/>
        <v>0</v>
      </c>
    </row>
    <row r="165" spans="1:11" ht="13.5" thickBot="1" x14ac:dyDescent="0.25">
      <c r="A165" s="54"/>
      <c r="B165" s="290" t="s">
        <v>1331</v>
      </c>
      <c r="C165" s="284"/>
      <c r="D165" s="284"/>
      <c r="E165" s="284"/>
      <c r="F165" s="284"/>
      <c r="G165" s="284"/>
      <c r="H165" s="285"/>
      <c r="I165" s="28">
        <f>IFERROR(VLOOKUP(B165,Sheet2!A:E,5,FALSE),0)</f>
        <v>0</v>
      </c>
      <c r="J165" s="40">
        <f t="shared" si="11"/>
        <v>0</v>
      </c>
      <c r="K165" s="5">
        <f t="shared" si="12"/>
        <v>0</v>
      </c>
    </row>
    <row r="166" spans="1:11" x14ac:dyDescent="0.2">
      <c r="A166" s="31"/>
      <c r="B166" s="114" t="s">
        <v>146</v>
      </c>
      <c r="C166" s="33">
        <f>IFERROR(VLOOKUP(B166,Sheet2!A:D,3,FALSE),0)</f>
        <v>31.24</v>
      </c>
      <c r="D166" s="34">
        <f>IFERROR(VLOOKUP(B166,Sheet2!A:D,4,FALSE),0)</f>
        <v>21.87</v>
      </c>
      <c r="E166" s="35"/>
      <c r="F166" s="36">
        <f t="shared" ref="F166:F177" si="15">D166*E166</f>
        <v>0</v>
      </c>
      <c r="G166" s="37" t="s">
        <v>22</v>
      </c>
      <c r="H166" s="83" t="str">
        <f>IFERROR(VLOOKUP(B166,Sheet2!A:E,2,FALSE),0)</f>
        <v>Saddle Drop           1"                  1"</v>
      </c>
      <c r="I166" s="84">
        <f>IFERROR(VLOOKUP(B166,Sheet2!A:E,5,FALSE),0)</f>
        <v>0.63</v>
      </c>
      <c r="J166" s="40">
        <f t="shared" si="11"/>
        <v>0</v>
      </c>
      <c r="K166" s="5">
        <f t="shared" si="12"/>
        <v>0</v>
      </c>
    </row>
    <row r="167" spans="1:11" x14ac:dyDescent="0.2">
      <c r="A167" s="41"/>
      <c r="B167" s="97" t="s">
        <v>147</v>
      </c>
      <c r="C167" s="43">
        <f>IFERROR(VLOOKUP(B167,Sheet2!A:D,3,FALSE),0)</f>
        <v>38.44</v>
      </c>
      <c r="D167" s="44">
        <f>IFERROR(VLOOKUP(B167,Sheet2!A:D,4,FALSE),0)</f>
        <v>26.91</v>
      </c>
      <c r="E167" s="45"/>
      <c r="F167" s="85">
        <f t="shared" si="15"/>
        <v>0</v>
      </c>
      <c r="G167" s="47" t="s">
        <v>24</v>
      </c>
      <c r="H167" s="86" t="str">
        <f>IFERROR(VLOOKUP(B167,Sheet2!A:E,2,FALSE),0)</f>
        <v>Saddle Drop        1-1/2"             3/4"</v>
      </c>
      <c r="I167" s="39">
        <f>IFERROR(VLOOKUP(B167,Sheet2!A:E,5,FALSE),0)</f>
        <v>0.5</v>
      </c>
      <c r="J167" s="40">
        <f t="shared" si="11"/>
        <v>0</v>
      </c>
      <c r="K167" s="5">
        <f t="shared" si="12"/>
        <v>0</v>
      </c>
    </row>
    <row r="168" spans="1:11" x14ac:dyDescent="0.2">
      <c r="A168" s="41"/>
      <c r="B168" s="97" t="s">
        <v>148</v>
      </c>
      <c r="C168" s="43">
        <f>IFERROR(VLOOKUP(B168,Sheet2!A:D,3,FALSE),0)</f>
        <v>38.57</v>
      </c>
      <c r="D168" s="44">
        <f>IFERROR(VLOOKUP(B168,Sheet2!A:D,4,FALSE),0)</f>
        <v>27</v>
      </c>
      <c r="E168" s="45"/>
      <c r="F168" s="85">
        <f t="shared" si="15"/>
        <v>0</v>
      </c>
      <c r="G168" s="47" t="s">
        <v>24</v>
      </c>
      <c r="H168" s="86" t="str">
        <f>IFERROR(VLOOKUP(B168,Sheet2!A:E,2,FALSE),0)</f>
        <v>Saddle Drop        1-1/2"              1"</v>
      </c>
      <c r="I168" s="39">
        <f>IFERROR(VLOOKUP(B168,Sheet2!A:E,5,FALSE),0)</f>
        <v>0.64</v>
      </c>
      <c r="J168" s="40">
        <f t="shared" si="11"/>
        <v>0</v>
      </c>
      <c r="K168" s="5">
        <f t="shared" si="12"/>
        <v>0</v>
      </c>
    </row>
    <row r="169" spans="1:11" x14ac:dyDescent="0.2">
      <c r="A169" s="41"/>
      <c r="B169" s="97" t="s">
        <v>149</v>
      </c>
      <c r="C169" s="43">
        <f>IFERROR(VLOOKUP(B169,Sheet2!A:D,3,FALSE),0)</f>
        <v>39.65</v>
      </c>
      <c r="D169" s="44">
        <f>IFERROR(VLOOKUP(B169,Sheet2!A:D,4,FALSE),0)</f>
        <v>27.75</v>
      </c>
      <c r="E169" s="45"/>
      <c r="F169" s="85">
        <f t="shared" si="15"/>
        <v>0</v>
      </c>
      <c r="G169" s="47" t="s">
        <v>26</v>
      </c>
      <c r="H169" s="86" t="str">
        <f>IFERROR(VLOOKUP(B169,Sheet2!A:E,2,FALSE),0)</f>
        <v>Saddle Drop            2"               3/4"</v>
      </c>
      <c r="I169" s="39">
        <f>IFERROR(VLOOKUP(B169,Sheet2!A:E,5,FALSE),0)</f>
        <v>0.88</v>
      </c>
      <c r="J169" s="40">
        <f t="shared" si="11"/>
        <v>0</v>
      </c>
      <c r="K169" s="5">
        <f t="shared" si="12"/>
        <v>0</v>
      </c>
    </row>
    <row r="170" spans="1:11" x14ac:dyDescent="0.2">
      <c r="A170" s="41"/>
      <c r="B170" s="98" t="s">
        <v>150</v>
      </c>
      <c r="C170" s="70">
        <f>IFERROR(VLOOKUP(B170,Sheet2!A:D,3,FALSE),0)</f>
        <v>39.76</v>
      </c>
      <c r="D170" s="71">
        <f>IFERROR(VLOOKUP(B170,Sheet2!A:D,4,FALSE),0)</f>
        <v>27.83</v>
      </c>
      <c r="E170" s="72"/>
      <c r="F170" s="99">
        <f t="shared" si="15"/>
        <v>0</v>
      </c>
      <c r="G170" s="74" t="s">
        <v>26</v>
      </c>
      <c r="H170" s="102" t="str">
        <f>IFERROR(VLOOKUP(B170,Sheet2!A:E,2,FALSE),0)</f>
        <v>Saddle Drop            2"                 1"</v>
      </c>
      <c r="I170" s="39">
        <f>IFERROR(VLOOKUP(B170,Sheet2!A:E,5,FALSE),0)</f>
        <v>0.99</v>
      </c>
      <c r="J170" s="40">
        <f t="shared" si="11"/>
        <v>0</v>
      </c>
      <c r="K170" s="5">
        <f t="shared" si="12"/>
        <v>0</v>
      </c>
    </row>
    <row r="171" spans="1:11" x14ac:dyDescent="0.2">
      <c r="A171" s="41"/>
      <c r="B171" s="97"/>
      <c r="C171" s="156">
        <f>IFERROR(VLOOKUP(B171,Sheet2!A:D,3,FALSE),0)</f>
        <v>0</v>
      </c>
      <c r="D171" s="157">
        <f>IFERROR(VLOOKUP(B171,Sheet2!A:D,4,FALSE),0)</f>
        <v>0</v>
      </c>
      <c r="E171" s="45"/>
      <c r="F171" s="171">
        <f t="shared" si="15"/>
        <v>0</v>
      </c>
      <c r="G171" s="47"/>
      <c r="H171" s="187">
        <f>IFERROR(VLOOKUP(B171,Sheet2!A:E,2,FALSE),0)</f>
        <v>0</v>
      </c>
      <c r="I171" s="39">
        <f>IFERROR(VLOOKUP(B171,Sheet2!A:E,5,FALSE),0)</f>
        <v>0</v>
      </c>
      <c r="J171" s="40">
        <f t="shared" si="11"/>
        <v>0</v>
      </c>
      <c r="K171" s="5">
        <f t="shared" si="12"/>
        <v>0</v>
      </c>
    </row>
    <row r="172" spans="1:11" x14ac:dyDescent="0.2">
      <c r="A172" s="41"/>
      <c r="B172" s="97" t="s">
        <v>151</v>
      </c>
      <c r="C172" s="43">
        <f>IFERROR(VLOOKUP(B172,Sheet2!A:D,3,FALSE),0)</f>
        <v>51.66</v>
      </c>
      <c r="D172" s="44">
        <f>IFERROR(VLOOKUP(B172,Sheet2!A:D,4,FALSE),0)</f>
        <v>36.159999999999997</v>
      </c>
      <c r="E172" s="45"/>
      <c r="F172" s="46">
        <f t="shared" si="15"/>
        <v>0</v>
      </c>
      <c r="G172" s="47" t="s">
        <v>28</v>
      </c>
      <c r="H172" s="100" t="str">
        <f>IFERROR(VLOOKUP(B172,Sheet2!A:E,2,FALSE),0)</f>
        <v>Saddle Drop            3"              3/4"</v>
      </c>
      <c r="I172" s="39">
        <f>IFERROR(VLOOKUP(B172,Sheet2!A:E,5,FALSE),0)</f>
        <v>4</v>
      </c>
      <c r="J172" s="40">
        <f t="shared" si="11"/>
        <v>0</v>
      </c>
      <c r="K172" s="5">
        <f t="shared" si="12"/>
        <v>0</v>
      </c>
    </row>
    <row r="173" spans="1:11" x14ac:dyDescent="0.2">
      <c r="A173" s="41"/>
      <c r="B173" s="97" t="s">
        <v>152</v>
      </c>
      <c r="C173" s="43">
        <f>IFERROR(VLOOKUP(B173,Sheet2!A:D,3,FALSE),0)</f>
        <v>51.79</v>
      </c>
      <c r="D173" s="44">
        <f>IFERROR(VLOOKUP(B173,Sheet2!A:D,4,FALSE),0)</f>
        <v>36.25</v>
      </c>
      <c r="E173" s="45"/>
      <c r="F173" s="46">
        <f t="shared" si="15"/>
        <v>0</v>
      </c>
      <c r="G173" s="47" t="s">
        <v>28</v>
      </c>
      <c r="H173" s="100" t="str">
        <f>IFERROR(VLOOKUP(B173,Sheet2!A:E,2,FALSE),0)</f>
        <v>Saddle Drop            3"               1"</v>
      </c>
      <c r="I173" s="39">
        <f>IFERROR(VLOOKUP(B173,Sheet2!A:E,5,FALSE),0)</f>
        <v>3.1</v>
      </c>
      <c r="J173" s="40">
        <f t="shared" si="11"/>
        <v>0</v>
      </c>
      <c r="K173" s="5">
        <f t="shared" si="12"/>
        <v>0</v>
      </c>
    </row>
    <row r="174" spans="1:11" x14ac:dyDescent="0.2">
      <c r="A174" s="41"/>
      <c r="B174" s="97"/>
      <c r="C174" s="156">
        <f>IFERROR(VLOOKUP(B174,Sheet2!A:D,3,FALSE),0)</f>
        <v>0</v>
      </c>
      <c r="D174" s="157">
        <f>IFERROR(VLOOKUP(B174,Sheet2!A:D,4,FALSE),0)</f>
        <v>0</v>
      </c>
      <c r="E174" s="45"/>
      <c r="F174" s="171">
        <f t="shared" si="15"/>
        <v>0</v>
      </c>
      <c r="G174" s="47"/>
      <c r="H174" s="187">
        <f>IFERROR(VLOOKUP(B174,Sheet2!A:E,2,FALSE),0)</f>
        <v>0</v>
      </c>
      <c r="I174" s="39">
        <f>IFERROR(VLOOKUP(B174,Sheet2!A:E,5,FALSE),0)</f>
        <v>0</v>
      </c>
      <c r="J174" s="40">
        <f t="shared" si="11"/>
        <v>0</v>
      </c>
      <c r="K174" s="5">
        <f t="shared" si="12"/>
        <v>0</v>
      </c>
    </row>
    <row r="175" spans="1:11" x14ac:dyDescent="0.2">
      <c r="A175" s="41"/>
      <c r="B175" s="97"/>
      <c r="C175" s="156">
        <f>IFERROR(VLOOKUP(B175,Sheet2!A:D,3,FALSE),0)</f>
        <v>0</v>
      </c>
      <c r="D175" s="157">
        <f>IFERROR(VLOOKUP(B175,Sheet2!A:D,4,FALSE),0)</f>
        <v>0</v>
      </c>
      <c r="E175" s="45"/>
      <c r="F175" s="171">
        <f t="shared" si="15"/>
        <v>0</v>
      </c>
      <c r="G175" s="47"/>
      <c r="H175" s="187">
        <f>IFERROR(VLOOKUP(B175,Sheet2!A:E,2,FALSE),0)</f>
        <v>0</v>
      </c>
      <c r="I175" s="39">
        <f>IFERROR(VLOOKUP(B175,Sheet2!A:E,5,FALSE),0)</f>
        <v>0</v>
      </c>
      <c r="J175" s="40">
        <f t="shared" si="11"/>
        <v>0</v>
      </c>
      <c r="K175" s="5">
        <f t="shared" si="12"/>
        <v>0</v>
      </c>
    </row>
    <row r="176" spans="1:11" x14ac:dyDescent="0.2">
      <c r="A176" s="41"/>
      <c r="B176" s="97" t="s">
        <v>153</v>
      </c>
      <c r="C176" s="43">
        <f>IFERROR(VLOOKUP(B176,Sheet2!A:D,3,FALSE),0)</f>
        <v>84.11</v>
      </c>
      <c r="D176" s="44">
        <f>IFERROR(VLOOKUP(B176,Sheet2!A:D,4,FALSE),0)</f>
        <v>58.88</v>
      </c>
      <c r="E176" s="45"/>
      <c r="F176" s="46">
        <f t="shared" si="15"/>
        <v>0</v>
      </c>
      <c r="G176" s="47" t="s">
        <v>37</v>
      </c>
      <c r="H176" s="100" t="str">
        <f>IFERROR(VLOOKUP(B176,Sheet2!A:E,2,FALSE),0)</f>
        <v>Saddle Drop            4"               1"</v>
      </c>
      <c r="I176" s="39">
        <f>IFERROR(VLOOKUP(B176,Sheet2!A:E,5,FALSE),0)</f>
        <v>1.3</v>
      </c>
      <c r="J176" s="40">
        <f t="shared" si="11"/>
        <v>0</v>
      </c>
      <c r="K176" s="5">
        <f t="shared" si="12"/>
        <v>0</v>
      </c>
    </row>
    <row r="177" spans="1:11" ht="13.5" thickBot="1" x14ac:dyDescent="0.25">
      <c r="A177" s="52"/>
      <c r="B177" s="104" t="s">
        <v>154</v>
      </c>
      <c r="C177" s="63">
        <f>IFERROR(VLOOKUP(B177,Sheet2!A:D,3,FALSE),0)</f>
        <v>96.13</v>
      </c>
      <c r="D177" s="64">
        <f>IFERROR(VLOOKUP(B177,Sheet2!A:D,4,FALSE),0)</f>
        <v>67.3</v>
      </c>
      <c r="E177" s="65"/>
      <c r="F177" s="66">
        <f t="shared" si="15"/>
        <v>0</v>
      </c>
      <c r="G177" s="67" t="s">
        <v>39</v>
      </c>
      <c r="H177" s="101" t="str">
        <f>IFERROR(VLOOKUP(B177,Sheet2!A:E,2,FALSE),0)</f>
        <v>Saddle Drop            6"               1"</v>
      </c>
      <c r="I177" s="39">
        <f>IFERROR(VLOOKUP(B177,Sheet2!A:E,5,FALSE),0)</f>
        <v>1.34</v>
      </c>
      <c r="J177" s="40">
        <f t="shared" si="11"/>
        <v>0</v>
      </c>
      <c r="K177" s="5">
        <f t="shared" si="12"/>
        <v>0</v>
      </c>
    </row>
    <row r="178" spans="1:11" ht="13.5" thickBot="1" x14ac:dyDescent="0.25">
      <c r="A178" s="52"/>
      <c r="B178" s="297" t="s">
        <v>1332</v>
      </c>
      <c r="C178" s="284"/>
      <c r="D178" s="284"/>
      <c r="E178" s="284"/>
      <c r="F178" s="284"/>
      <c r="G178" s="284"/>
      <c r="H178" s="285"/>
      <c r="I178" s="39">
        <f>IFERROR(VLOOKUP(B178,Sheet2!A:E,5,FALSE),0)</f>
        <v>0</v>
      </c>
      <c r="J178" s="40">
        <f t="shared" si="11"/>
        <v>0</v>
      </c>
      <c r="K178" s="5">
        <f t="shared" si="12"/>
        <v>0</v>
      </c>
    </row>
    <row r="179" spans="1:11" x14ac:dyDescent="0.2">
      <c r="A179" s="31"/>
      <c r="B179" s="55" t="s">
        <v>155</v>
      </c>
      <c r="C179" s="33">
        <f>IFERROR(VLOOKUP(B179,Sheet2!A:D,3,FALSE),0)</f>
        <v>38.35</v>
      </c>
      <c r="D179" s="34">
        <f>IFERROR(VLOOKUP(B179,Sheet2!A:D,4,FALSE),0)</f>
        <v>26.84</v>
      </c>
      <c r="E179" s="35"/>
      <c r="F179" s="36">
        <f t="shared" ref="F179:F197" si="16">D179*E179</f>
        <v>0</v>
      </c>
      <c r="G179" s="37" t="s">
        <v>22</v>
      </c>
      <c r="H179" s="83" t="str">
        <f>IFERROR(VLOOKUP(B179,Sheet2!A:E,2,FALSE),0)</f>
        <v>Saddle Drop            1"                  1/4" NPT</v>
      </c>
      <c r="I179" s="39">
        <f>IFERROR(VLOOKUP(B179,Sheet2!A:E,5,FALSE),0)</f>
        <v>1.25</v>
      </c>
      <c r="J179" s="40">
        <f t="shared" si="11"/>
        <v>0</v>
      </c>
      <c r="K179" s="5">
        <f t="shared" si="12"/>
        <v>0</v>
      </c>
    </row>
    <row r="180" spans="1:11" x14ac:dyDescent="0.2">
      <c r="A180" s="41"/>
      <c r="B180" s="51" t="s">
        <v>156</v>
      </c>
      <c r="C180" s="43">
        <f>IFERROR(VLOOKUP(B180,Sheet2!A:D,3,FALSE),0)</f>
        <v>38.4</v>
      </c>
      <c r="D180" s="44">
        <f>IFERROR(VLOOKUP(B180,Sheet2!A:D,4,FALSE),0)</f>
        <v>26.88</v>
      </c>
      <c r="E180" s="45"/>
      <c r="F180" s="46">
        <f t="shared" si="16"/>
        <v>0</v>
      </c>
      <c r="G180" s="47" t="s">
        <v>22</v>
      </c>
      <c r="H180" s="100" t="str">
        <f>IFERROR(VLOOKUP(B180,Sheet2!A:E,2,FALSE),0)</f>
        <v>Saddle Drop            1"                  1/2" NPT</v>
      </c>
      <c r="I180" s="39">
        <f>IFERROR(VLOOKUP(B180,Sheet2!A:E,5,FALSE),0)</f>
        <v>1.24</v>
      </c>
      <c r="J180" s="40">
        <f t="shared" si="11"/>
        <v>0</v>
      </c>
      <c r="K180" s="5">
        <f t="shared" si="12"/>
        <v>0</v>
      </c>
    </row>
    <row r="181" spans="1:11" x14ac:dyDescent="0.2">
      <c r="A181" s="41"/>
      <c r="B181" s="51" t="s">
        <v>157</v>
      </c>
      <c r="C181" s="43">
        <f>IFERROR(VLOOKUP(B181,Sheet2!A:D,3,FALSE),0)</f>
        <v>38.44</v>
      </c>
      <c r="D181" s="44">
        <f>IFERROR(VLOOKUP(B181,Sheet2!A:D,4,FALSE),0)</f>
        <v>26.91</v>
      </c>
      <c r="E181" s="45"/>
      <c r="F181" s="46">
        <f t="shared" si="16"/>
        <v>0</v>
      </c>
      <c r="G181" s="47" t="s">
        <v>22</v>
      </c>
      <c r="H181" s="100" t="str">
        <f>IFERROR(VLOOKUP(B181,Sheet2!A:E,2,FALSE),0)</f>
        <v>Saddle Drop            1"                  3/4" NPT</v>
      </c>
      <c r="I181" s="39">
        <f>IFERROR(VLOOKUP(B181,Sheet2!A:E,5,FALSE),0)</f>
        <v>1.23</v>
      </c>
      <c r="J181" s="40">
        <f t="shared" si="11"/>
        <v>0</v>
      </c>
      <c r="K181" s="5">
        <f t="shared" si="12"/>
        <v>0</v>
      </c>
    </row>
    <row r="182" spans="1:11" x14ac:dyDescent="0.2">
      <c r="A182" s="41"/>
      <c r="B182" s="51" t="s">
        <v>158</v>
      </c>
      <c r="C182" s="43">
        <f>IFERROR(VLOOKUP(B182,Sheet2!A:D,3,FALSE),0)</f>
        <v>43.16</v>
      </c>
      <c r="D182" s="44">
        <f>IFERROR(VLOOKUP(B182,Sheet2!A:D,4,FALSE),0)</f>
        <v>30.21</v>
      </c>
      <c r="E182" s="45"/>
      <c r="F182" s="46">
        <f t="shared" si="16"/>
        <v>0</v>
      </c>
      <c r="G182" s="47" t="s">
        <v>24</v>
      </c>
      <c r="H182" s="100" t="str">
        <f>IFERROR(VLOOKUP(B182,Sheet2!A:E,2,FALSE),0)</f>
        <v>Saddle Drop            1-1/2"            1/4" NPT</v>
      </c>
      <c r="I182" s="39">
        <f>IFERROR(VLOOKUP(B182,Sheet2!A:E,5,FALSE),0)</f>
        <v>1.25</v>
      </c>
      <c r="J182" s="40">
        <f t="shared" si="11"/>
        <v>0</v>
      </c>
      <c r="K182" s="5">
        <f t="shared" si="12"/>
        <v>0</v>
      </c>
    </row>
    <row r="183" spans="1:11" x14ac:dyDescent="0.2">
      <c r="A183" s="41"/>
      <c r="B183" s="51" t="s">
        <v>159</v>
      </c>
      <c r="C183" s="43">
        <f>IFERROR(VLOOKUP(B183,Sheet2!A:D,3,FALSE),0)</f>
        <v>43.21</v>
      </c>
      <c r="D183" s="44">
        <f>IFERROR(VLOOKUP(B183,Sheet2!A:D,4,FALSE),0)</f>
        <v>30.25</v>
      </c>
      <c r="E183" s="45"/>
      <c r="F183" s="46">
        <f t="shared" si="16"/>
        <v>0</v>
      </c>
      <c r="G183" s="47" t="s">
        <v>24</v>
      </c>
      <c r="H183" s="100" t="str">
        <f>IFERROR(VLOOKUP(B183,Sheet2!A:E,2,FALSE),0)</f>
        <v>Saddle Drop            1-1/2"            1/2" NPT</v>
      </c>
      <c r="I183" s="39">
        <f>IFERROR(VLOOKUP(B183,Sheet2!A:E,5,FALSE),0)</f>
        <v>1.1599999999999999</v>
      </c>
      <c r="J183" s="40">
        <f t="shared" si="11"/>
        <v>0</v>
      </c>
      <c r="K183" s="5">
        <f t="shared" si="12"/>
        <v>0</v>
      </c>
    </row>
    <row r="184" spans="1:11" x14ac:dyDescent="0.2">
      <c r="A184" s="41"/>
      <c r="B184" s="51" t="s">
        <v>160</v>
      </c>
      <c r="C184" s="43">
        <f>IFERROR(VLOOKUP(B184,Sheet2!A:D,3,FALSE),0)</f>
        <v>43.25</v>
      </c>
      <c r="D184" s="44">
        <f>IFERROR(VLOOKUP(B184,Sheet2!A:D,4,FALSE),0)</f>
        <v>30.27</v>
      </c>
      <c r="E184" s="45"/>
      <c r="F184" s="46">
        <f t="shared" si="16"/>
        <v>0</v>
      </c>
      <c r="G184" s="47" t="s">
        <v>24</v>
      </c>
      <c r="H184" s="100" t="str">
        <f>IFERROR(VLOOKUP(B184,Sheet2!A:E,2,FALSE),0)</f>
        <v>Saddle Drop            1-1/2"            3/4" NPT</v>
      </c>
      <c r="I184" s="39">
        <f>IFERROR(VLOOKUP(B184,Sheet2!A:E,5,FALSE),0)</f>
        <v>1.1599999999999999</v>
      </c>
      <c r="J184" s="40">
        <f t="shared" si="11"/>
        <v>0</v>
      </c>
      <c r="K184" s="5">
        <f t="shared" si="12"/>
        <v>0</v>
      </c>
    </row>
    <row r="185" spans="1:11" x14ac:dyDescent="0.2">
      <c r="A185" s="41"/>
      <c r="B185" s="51" t="s">
        <v>161</v>
      </c>
      <c r="C185" s="49">
        <f>IFERROR(VLOOKUP(B185,Sheet2!A:D,3,FALSE),0)</f>
        <v>45.56</v>
      </c>
      <c r="D185" s="50">
        <f>IFERROR(VLOOKUP(B185,Sheet2!A:D,4,FALSE),0)</f>
        <v>31.89</v>
      </c>
      <c r="E185" s="45"/>
      <c r="F185" s="46">
        <f t="shared" si="16"/>
        <v>0</v>
      </c>
      <c r="G185" s="47" t="s">
        <v>26</v>
      </c>
      <c r="H185" s="100" t="str">
        <f>IFERROR(VLOOKUP(B185,Sheet2!A:E,2,FALSE),0)</f>
        <v>Saddle Drop               2"            1/4" NPT</v>
      </c>
      <c r="I185" s="39">
        <f>IFERROR(VLOOKUP(B185,Sheet2!A:E,5,FALSE),0)</f>
        <v>2</v>
      </c>
      <c r="J185" s="40">
        <f t="shared" si="11"/>
        <v>0</v>
      </c>
      <c r="K185" s="5">
        <f t="shared" si="12"/>
        <v>0</v>
      </c>
    </row>
    <row r="186" spans="1:11" x14ac:dyDescent="0.2">
      <c r="A186" s="41"/>
      <c r="B186" s="51" t="s">
        <v>162</v>
      </c>
      <c r="C186" s="49">
        <f>IFERROR(VLOOKUP(B186,Sheet2!A:D,3,FALSE),0)</f>
        <v>45.61</v>
      </c>
      <c r="D186" s="50">
        <f>IFERROR(VLOOKUP(B186,Sheet2!A:D,4,FALSE),0)</f>
        <v>31.93</v>
      </c>
      <c r="E186" s="45"/>
      <c r="F186" s="46">
        <f t="shared" si="16"/>
        <v>0</v>
      </c>
      <c r="G186" s="47" t="s">
        <v>26</v>
      </c>
      <c r="H186" s="100" t="str">
        <f>IFERROR(VLOOKUP(B186,Sheet2!A:E,2,FALSE),0)</f>
        <v>Saddle Drop               2"            1/2" NPT</v>
      </c>
      <c r="I186" s="39">
        <f>IFERROR(VLOOKUP(B186,Sheet2!A:E,5,FALSE),0)</f>
        <v>1.57</v>
      </c>
      <c r="J186" s="40">
        <f t="shared" si="11"/>
        <v>0</v>
      </c>
      <c r="K186" s="5">
        <f t="shared" si="12"/>
        <v>0</v>
      </c>
    </row>
    <row r="187" spans="1:11" ht="13.5" thickBot="1" x14ac:dyDescent="0.25">
      <c r="A187" s="52"/>
      <c r="B187" s="62" t="s">
        <v>163</v>
      </c>
      <c r="C187" s="109">
        <f>IFERROR(VLOOKUP(B187,Sheet2!A:D,3,FALSE),0)</f>
        <v>45.65</v>
      </c>
      <c r="D187" s="110">
        <f>IFERROR(VLOOKUP(B187,Sheet2!A:D,4,FALSE),0)</f>
        <v>31.96</v>
      </c>
      <c r="E187" s="65"/>
      <c r="F187" s="66">
        <f t="shared" si="16"/>
        <v>0</v>
      </c>
      <c r="G187" s="67" t="s">
        <v>26</v>
      </c>
      <c r="H187" s="101" t="str">
        <f>IFERROR(VLOOKUP(B187,Sheet2!A:E,2,FALSE),0)</f>
        <v>Saddle Drop               2"            3/4" NPT</v>
      </c>
      <c r="I187" s="39">
        <f>IFERROR(VLOOKUP(B187,Sheet2!A:E,5,FALSE),0)</f>
        <v>1.57</v>
      </c>
      <c r="J187" s="40">
        <f t="shared" si="11"/>
        <v>0</v>
      </c>
      <c r="K187" s="5">
        <f t="shared" si="12"/>
        <v>0</v>
      </c>
    </row>
    <row r="188" spans="1:11" x14ac:dyDescent="0.2">
      <c r="A188" s="31"/>
      <c r="B188" s="55"/>
      <c r="C188" s="195">
        <f>IFERROR(VLOOKUP(B188,Sheet2!A:D,3,FALSE),0)</f>
        <v>0</v>
      </c>
      <c r="D188" s="196">
        <f>IFERROR(VLOOKUP(B188,Sheet2!A:D,4,FALSE),0)</f>
        <v>0</v>
      </c>
      <c r="E188" s="35"/>
      <c r="F188" s="155">
        <f t="shared" si="16"/>
        <v>0</v>
      </c>
      <c r="G188" s="37"/>
      <c r="H188" s="186">
        <f>IFERROR(VLOOKUP(B188,Sheet2!A:E,2,FALSE),0)</f>
        <v>0</v>
      </c>
      <c r="I188" s="39">
        <f>IFERROR(VLOOKUP(B188,Sheet2!A:E,5,FALSE),0)</f>
        <v>0</v>
      </c>
      <c r="J188" s="40">
        <f t="shared" si="11"/>
        <v>0</v>
      </c>
      <c r="K188" s="5">
        <f t="shared" si="12"/>
        <v>0</v>
      </c>
    </row>
    <row r="189" spans="1:11" x14ac:dyDescent="0.2">
      <c r="A189" s="41"/>
      <c r="B189" s="51" t="s">
        <v>164</v>
      </c>
      <c r="C189" s="49">
        <f>IFERROR(VLOOKUP(B189,Sheet2!A:D,3,FALSE),0)</f>
        <v>52.76</v>
      </c>
      <c r="D189" s="50">
        <f>IFERROR(VLOOKUP(B189,Sheet2!A:D,4,FALSE),0)</f>
        <v>36.94</v>
      </c>
      <c r="E189" s="45"/>
      <c r="F189" s="46">
        <f t="shared" si="16"/>
        <v>0</v>
      </c>
      <c r="G189" s="47" t="s">
        <v>28</v>
      </c>
      <c r="H189" s="100" t="str">
        <f>IFERROR(VLOOKUP(B189,Sheet2!A:E,2,FALSE),0)</f>
        <v>Saddle Drop               3"            1/2" NPT</v>
      </c>
      <c r="I189" s="39">
        <f>IFERROR(VLOOKUP(B189,Sheet2!A:E,5,FALSE),0)</f>
        <v>3.1</v>
      </c>
      <c r="J189" s="40">
        <f t="shared" si="11"/>
        <v>0</v>
      </c>
      <c r="K189" s="5">
        <f t="shared" si="12"/>
        <v>0</v>
      </c>
    </row>
    <row r="190" spans="1:11" x14ac:dyDescent="0.2">
      <c r="A190" s="41"/>
      <c r="B190" s="51" t="s">
        <v>165</v>
      </c>
      <c r="C190" s="49">
        <f>IFERROR(VLOOKUP(B190,Sheet2!A:D,3,FALSE),0)</f>
        <v>52.83</v>
      </c>
      <c r="D190" s="50">
        <f>IFERROR(VLOOKUP(B190,Sheet2!A:D,4,FALSE),0)</f>
        <v>36.979999999999997</v>
      </c>
      <c r="E190" s="45"/>
      <c r="F190" s="46">
        <f t="shared" si="16"/>
        <v>0</v>
      </c>
      <c r="G190" s="47" t="s">
        <v>28</v>
      </c>
      <c r="H190" s="100" t="str">
        <f>IFERROR(VLOOKUP(B190,Sheet2!A:E,2,FALSE),0)</f>
        <v>Saddle Drop               3"            3/4" NPT</v>
      </c>
      <c r="I190" s="39">
        <f>IFERROR(VLOOKUP(B190,Sheet2!A:E,5,FALSE),0)</f>
        <v>3.1</v>
      </c>
      <c r="J190" s="40">
        <f t="shared" si="11"/>
        <v>0</v>
      </c>
      <c r="K190" s="5">
        <f t="shared" si="12"/>
        <v>0</v>
      </c>
    </row>
    <row r="191" spans="1:11" x14ac:dyDescent="0.2">
      <c r="A191" s="41"/>
      <c r="B191" s="51" t="s">
        <v>166</v>
      </c>
      <c r="C191" s="49">
        <f>IFERROR(VLOOKUP(B191,Sheet2!A:D,3,FALSE),0)</f>
        <v>52.87</v>
      </c>
      <c r="D191" s="50">
        <f>IFERROR(VLOOKUP(B191,Sheet2!A:D,4,FALSE),0)</f>
        <v>37.01</v>
      </c>
      <c r="E191" s="45"/>
      <c r="F191" s="46">
        <f t="shared" si="16"/>
        <v>0</v>
      </c>
      <c r="G191" s="47" t="s">
        <v>28</v>
      </c>
      <c r="H191" s="100" t="str">
        <f>IFERROR(VLOOKUP(B191,Sheet2!A:E,2,FALSE),0)</f>
        <v>Saddle Drop               3"             1" NPT</v>
      </c>
      <c r="I191" s="39">
        <f>IFERROR(VLOOKUP(B191,Sheet2!A:E,5,FALSE),0)</f>
        <v>3.1</v>
      </c>
      <c r="J191" s="40">
        <f t="shared" si="11"/>
        <v>0</v>
      </c>
      <c r="K191" s="5">
        <f t="shared" si="12"/>
        <v>0</v>
      </c>
    </row>
    <row r="192" spans="1:11" x14ac:dyDescent="0.2">
      <c r="A192" s="41"/>
      <c r="B192" s="51"/>
      <c r="C192" s="169">
        <f>IFERROR(VLOOKUP(B192,Sheet2!A:D,3,FALSE),0)</f>
        <v>0</v>
      </c>
      <c r="D192" s="170">
        <f>IFERROR(VLOOKUP(B192,Sheet2!A:D,4,FALSE),0)</f>
        <v>0</v>
      </c>
      <c r="E192" s="45"/>
      <c r="F192" s="171">
        <f t="shared" si="16"/>
        <v>0</v>
      </c>
      <c r="G192" s="47"/>
      <c r="H192" s="187">
        <f>IFERROR(VLOOKUP(B192,Sheet2!A:E,2,FALSE),0)</f>
        <v>0</v>
      </c>
      <c r="I192" s="39">
        <f>IFERROR(VLOOKUP(B192,Sheet2!A:E,5,FALSE),0)</f>
        <v>0</v>
      </c>
      <c r="J192" s="40">
        <f t="shared" si="11"/>
        <v>0</v>
      </c>
      <c r="K192" s="5">
        <f t="shared" si="12"/>
        <v>0</v>
      </c>
    </row>
    <row r="193" spans="1:11" x14ac:dyDescent="0.2">
      <c r="A193" s="41"/>
      <c r="B193" s="51"/>
      <c r="C193" s="169">
        <f>IFERROR(VLOOKUP(B193,Sheet2!A:D,3,FALSE),0)</f>
        <v>0</v>
      </c>
      <c r="D193" s="170">
        <f>IFERROR(VLOOKUP(B193,Sheet2!A:D,4,FALSE),0)</f>
        <v>0</v>
      </c>
      <c r="E193" s="45"/>
      <c r="F193" s="159">
        <f t="shared" si="16"/>
        <v>0</v>
      </c>
      <c r="G193" s="47"/>
      <c r="H193" s="185">
        <f>IFERROR(VLOOKUP(B193,Sheet2!A:E,2,FALSE),0)</f>
        <v>0</v>
      </c>
      <c r="I193" s="39">
        <f>IFERROR(VLOOKUP(B193,Sheet2!A:E,5,FALSE),0)</f>
        <v>0</v>
      </c>
      <c r="J193" s="40">
        <f t="shared" si="11"/>
        <v>0</v>
      </c>
      <c r="K193" s="5">
        <f t="shared" si="12"/>
        <v>0</v>
      </c>
    </row>
    <row r="194" spans="1:11" x14ac:dyDescent="0.2">
      <c r="A194" s="41"/>
      <c r="B194" s="51"/>
      <c r="C194" s="169">
        <f>IFERROR(VLOOKUP(B194,Sheet2!A:D,3,FALSE),0)</f>
        <v>0</v>
      </c>
      <c r="D194" s="170">
        <f>IFERROR(VLOOKUP(B194,Sheet2!A:D,4,FALSE),0)</f>
        <v>0</v>
      </c>
      <c r="E194" s="45"/>
      <c r="F194" s="159">
        <f t="shared" si="16"/>
        <v>0</v>
      </c>
      <c r="G194" s="47"/>
      <c r="H194" s="185">
        <f>IFERROR(VLOOKUP(B194,Sheet2!A:E,2,FALSE),0)</f>
        <v>0</v>
      </c>
      <c r="I194" s="39">
        <f>IFERROR(VLOOKUP(B194,Sheet2!A:E,5,FALSE),0)</f>
        <v>0</v>
      </c>
      <c r="J194" s="40">
        <f t="shared" si="11"/>
        <v>0</v>
      </c>
      <c r="K194" s="5">
        <f t="shared" si="12"/>
        <v>0</v>
      </c>
    </row>
    <row r="195" spans="1:11" x14ac:dyDescent="0.2">
      <c r="A195" s="41"/>
      <c r="B195" s="51" t="s">
        <v>153</v>
      </c>
      <c r="C195" s="43">
        <f>IFERROR(VLOOKUP(B195,Sheet2!A:D,3,FALSE),0)</f>
        <v>84.11</v>
      </c>
      <c r="D195" s="44">
        <f>IFERROR(VLOOKUP(B195,Sheet2!A:D,4,FALSE),0)</f>
        <v>58.88</v>
      </c>
      <c r="E195" s="45"/>
      <c r="F195" s="85">
        <f t="shared" si="16"/>
        <v>0</v>
      </c>
      <c r="G195" s="47" t="s">
        <v>37</v>
      </c>
      <c r="H195" s="86" t="str">
        <f>IFERROR(VLOOKUP(B195,Sheet2!A:E,2,FALSE),0)</f>
        <v>Saddle Drop            4"               1"</v>
      </c>
      <c r="I195" s="39">
        <f>IFERROR(VLOOKUP(B195,Sheet2!A:E,5,FALSE),0)</f>
        <v>1.3</v>
      </c>
      <c r="J195" s="40">
        <f t="shared" si="11"/>
        <v>0</v>
      </c>
      <c r="K195" s="5">
        <f t="shared" si="12"/>
        <v>0</v>
      </c>
    </row>
    <row r="196" spans="1:11" x14ac:dyDescent="0.2">
      <c r="A196" s="41"/>
      <c r="B196" s="51" t="s">
        <v>154</v>
      </c>
      <c r="C196" s="43">
        <f>IFERROR(VLOOKUP(B196,Sheet2!A:D,3,FALSE),0)</f>
        <v>96.13</v>
      </c>
      <c r="D196" s="44">
        <f>IFERROR(VLOOKUP(B196,Sheet2!A:D,4,FALSE),0)</f>
        <v>67.3</v>
      </c>
      <c r="E196" s="45"/>
      <c r="F196" s="85">
        <f t="shared" si="16"/>
        <v>0</v>
      </c>
      <c r="G196" s="47" t="s">
        <v>39</v>
      </c>
      <c r="H196" s="86" t="str">
        <f>IFERROR(VLOOKUP(B196,Sheet2!A:E,2,FALSE),0)</f>
        <v>Saddle Drop            6"               1"</v>
      </c>
      <c r="I196" s="39">
        <f>IFERROR(VLOOKUP(B196,Sheet2!A:E,5,FALSE),0)</f>
        <v>1.34</v>
      </c>
      <c r="J196" s="40">
        <f t="shared" si="11"/>
        <v>0</v>
      </c>
      <c r="K196" s="5">
        <f t="shared" si="12"/>
        <v>0</v>
      </c>
    </row>
    <row r="197" spans="1:11" ht="13.5" thickBot="1" x14ac:dyDescent="0.25">
      <c r="A197" s="52"/>
      <c r="B197" s="62"/>
      <c r="C197" s="193">
        <f>IFERROR(VLOOKUP(B197,Sheet2!A:D,3,FALSE),0)</f>
        <v>0</v>
      </c>
      <c r="D197" s="194">
        <f>IFERROR(VLOOKUP(B197,Sheet2!A:D,4,FALSE),0)</f>
        <v>0</v>
      </c>
      <c r="E197" s="65"/>
      <c r="F197" s="87">
        <f t="shared" si="16"/>
        <v>0</v>
      </c>
      <c r="G197" s="67"/>
      <c r="H197" s="183">
        <f>IFERROR(VLOOKUP(B197,Sheet2!A:E,2,FALSE),0)</f>
        <v>0</v>
      </c>
      <c r="I197" s="39">
        <f>IFERROR(VLOOKUP(B197,Sheet2!A:E,5,FALSE),0)</f>
        <v>0</v>
      </c>
      <c r="J197" s="40">
        <f t="shared" si="11"/>
        <v>0</v>
      </c>
      <c r="K197" s="5">
        <f t="shared" si="12"/>
        <v>0</v>
      </c>
    </row>
    <row r="198" spans="1:11" ht="13.5" thickBot="1" x14ac:dyDescent="0.25">
      <c r="A198" s="54"/>
      <c r="B198" s="282" t="s">
        <v>1349</v>
      </c>
      <c r="C198" s="286"/>
      <c r="D198" s="286"/>
      <c r="E198" s="286"/>
      <c r="F198" s="286"/>
      <c r="G198" s="286"/>
      <c r="H198" s="287"/>
      <c r="I198" s="39">
        <f>IFERROR(VLOOKUP(B198,Sheet2!A:E,5,FALSE),0)</f>
        <v>0</v>
      </c>
      <c r="J198" s="40">
        <f t="shared" si="11"/>
        <v>0</v>
      </c>
      <c r="K198" s="5">
        <f t="shared" si="12"/>
        <v>0</v>
      </c>
    </row>
    <row r="199" spans="1:11" x14ac:dyDescent="0.2">
      <c r="A199" s="53"/>
      <c r="B199" s="55" t="s">
        <v>167</v>
      </c>
      <c r="C199" s="33">
        <f>IFERROR(VLOOKUP(B199,Sheet2!A:D,3,FALSE),0)</f>
        <v>20.37</v>
      </c>
      <c r="D199" s="34">
        <f>IFERROR(VLOOKUP(B199,Sheet2!A:D,4,FALSE),0)</f>
        <v>14.26</v>
      </c>
      <c r="E199" s="35"/>
      <c r="F199" s="36">
        <f t="shared" ref="F199:F210" si="17">D199*E199</f>
        <v>0</v>
      </c>
      <c r="G199" s="37" t="s">
        <v>20</v>
      </c>
      <c r="H199" s="89" t="str">
        <f>IFERROR(VLOOKUP(B199,Sheet2!A:E,2,FALSE),0)</f>
        <v>Threaded Male Adapter   1/2" Male NPT</v>
      </c>
      <c r="I199" s="39">
        <f>IFERROR(VLOOKUP(B199,Sheet2!A:E,5,FALSE),0)</f>
        <v>0.19</v>
      </c>
      <c r="J199" s="40">
        <f t="shared" si="11"/>
        <v>0</v>
      </c>
      <c r="K199" s="5">
        <f t="shared" si="12"/>
        <v>0</v>
      </c>
    </row>
    <row r="200" spans="1:11" x14ac:dyDescent="0.2">
      <c r="A200" s="54"/>
      <c r="B200" s="51" t="s">
        <v>168</v>
      </c>
      <c r="C200" s="43">
        <f>IFERROR(VLOOKUP(B200,Sheet2!A:D,3,FALSE),0)</f>
        <v>20.420000000000002</v>
      </c>
      <c r="D200" s="44">
        <f>IFERROR(VLOOKUP(B200,Sheet2!A:D,4,FALSE),0)</f>
        <v>14.3</v>
      </c>
      <c r="E200" s="45"/>
      <c r="F200" s="85">
        <f t="shared" si="17"/>
        <v>0</v>
      </c>
      <c r="G200" s="47" t="s">
        <v>20</v>
      </c>
      <c r="H200" s="86" t="str">
        <f>IFERROR(VLOOKUP(B200,Sheet2!A:E,2,FALSE),0)</f>
        <v>Threaded Male Adapter   3/4" Male NPT</v>
      </c>
      <c r="I200" s="39">
        <f>IFERROR(VLOOKUP(B200,Sheet2!A:E,5,FALSE),0)</f>
        <v>0.19</v>
      </c>
      <c r="J200" s="40">
        <f t="shared" ref="J200:J263" si="18">I200*E200</f>
        <v>0</v>
      </c>
      <c r="K200" s="5">
        <f t="shared" ref="K200:K263" si="19">E200*C200</f>
        <v>0</v>
      </c>
    </row>
    <row r="201" spans="1:11" x14ac:dyDescent="0.2">
      <c r="A201" s="54"/>
      <c r="B201" s="51" t="s">
        <v>169</v>
      </c>
      <c r="C201" s="43">
        <f>IFERROR(VLOOKUP(B201,Sheet2!A:D,3,FALSE),0)</f>
        <v>26.32</v>
      </c>
      <c r="D201" s="44">
        <f>IFERROR(VLOOKUP(B201,Sheet2!A:D,4,FALSE),0)</f>
        <v>18.43</v>
      </c>
      <c r="E201" s="45"/>
      <c r="F201" s="85">
        <f t="shared" si="17"/>
        <v>0</v>
      </c>
      <c r="G201" s="47" t="s">
        <v>22</v>
      </c>
      <c r="H201" s="86" t="str">
        <f>IFERROR(VLOOKUP(B201,Sheet2!A:E,2,FALSE),0)</f>
        <v>Threaded Male Adapter   1/2" Male NPT</v>
      </c>
      <c r="I201" s="39">
        <f>IFERROR(VLOOKUP(B201,Sheet2!A:E,5,FALSE),0)</f>
        <v>0.3</v>
      </c>
      <c r="J201" s="40">
        <f t="shared" si="18"/>
        <v>0</v>
      </c>
      <c r="K201" s="5">
        <f t="shared" si="19"/>
        <v>0</v>
      </c>
    </row>
    <row r="202" spans="1:11" x14ac:dyDescent="0.2">
      <c r="A202" s="54"/>
      <c r="B202" s="51" t="s">
        <v>170</v>
      </c>
      <c r="C202" s="43">
        <f>IFERROR(VLOOKUP(B202,Sheet2!A:D,3,FALSE),0)</f>
        <v>26.39</v>
      </c>
      <c r="D202" s="44">
        <f>IFERROR(VLOOKUP(B202,Sheet2!A:D,4,FALSE),0)</f>
        <v>18.47</v>
      </c>
      <c r="E202" s="45"/>
      <c r="F202" s="85">
        <f t="shared" si="17"/>
        <v>0</v>
      </c>
      <c r="G202" s="47" t="s">
        <v>22</v>
      </c>
      <c r="H202" s="86" t="str">
        <f>IFERROR(VLOOKUP(B202,Sheet2!A:E,2,FALSE),0)</f>
        <v>Threaded Male Adapter   3/4" Male NPT</v>
      </c>
      <c r="I202" s="39">
        <f>IFERROR(VLOOKUP(B202,Sheet2!A:E,5,FALSE),0)</f>
        <v>0.28999999999999998</v>
      </c>
      <c r="J202" s="40">
        <f t="shared" si="18"/>
        <v>0</v>
      </c>
      <c r="K202" s="5">
        <f t="shared" si="19"/>
        <v>0</v>
      </c>
    </row>
    <row r="203" spans="1:11" x14ac:dyDescent="0.2">
      <c r="A203" s="54"/>
      <c r="B203" s="51" t="s">
        <v>171</v>
      </c>
      <c r="C203" s="43">
        <f>IFERROR(VLOOKUP(B203,Sheet2!A:D,3,FALSE),0)</f>
        <v>26.43</v>
      </c>
      <c r="D203" s="44">
        <f>IFERROR(VLOOKUP(B203,Sheet2!A:D,4,FALSE),0)</f>
        <v>18.5</v>
      </c>
      <c r="E203" s="45"/>
      <c r="F203" s="46">
        <f t="shared" si="17"/>
        <v>0</v>
      </c>
      <c r="G203" s="47" t="s">
        <v>22</v>
      </c>
      <c r="H203" s="100" t="str">
        <f>IFERROR(VLOOKUP(B203,Sheet2!A:E,2,FALSE),0)</f>
        <v>Threaded Male Adapter   1" Male NPT</v>
      </c>
      <c r="I203" s="39">
        <f>IFERROR(VLOOKUP(B203,Sheet2!A:E,5,FALSE),0)</f>
        <v>0.31</v>
      </c>
      <c r="J203" s="40">
        <f t="shared" si="18"/>
        <v>0</v>
      </c>
      <c r="K203" s="5">
        <f t="shared" si="19"/>
        <v>0</v>
      </c>
    </row>
    <row r="204" spans="1:11" x14ac:dyDescent="0.2">
      <c r="A204" s="54"/>
      <c r="B204" s="51" t="s">
        <v>172</v>
      </c>
      <c r="C204" s="49">
        <f>IFERROR(VLOOKUP(B204,Sheet2!A:D,3,FALSE),0)</f>
        <v>48.02</v>
      </c>
      <c r="D204" s="50">
        <f>IFERROR(VLOOKUP(B204,Sheet2!A:D,4,FALSE),0)</f>
        <v>33.61</v>
      </c>
      <c r="E204" s="45"/>
      <c r="F204" s="111">
        <f t="shared" si="17"/>
        <v>0</v>
      </c>
      <c r="G204" s="112" t="s">
        <v>24</v>
      </c>
      <c r="H204" s="113" t="str">
        <f>IFERROR(VLOOKUP(B204,Sheet2!A:E,2,FALSE),0)</f>
        <v xml:space="preserve">Threaded Male Adapter   1" Male NPT         </v>
      </c>
      <c r="I204" s="39">
        <f>IFERROR(VLOOKUP(B204,Sheet2!A:E,5,FALSE),0)</f>
        <v>1.05</v>
      </c>
      <c r="J204" s="40">
        <f t="shared" si="18"/>
        <v>0</v>
      </c>
      <c r="K204" s="5">
        <f t="shared" si="19"/>
        <v>0</v>
      </c>
    </row>
    <row r="205" spans="1:11" x14ac:dyDescent="0.2">
      <c r="A205" s="54"/>
      <c r="B205" s="51" t="s">
        <v>173</v>
      </c>
      <c r="C205" s="43">
        <f>IFERROR(VLOOKUP(B205,Sheet2!A:D,3,FALSE),0)</f>
        <v>48.06</v>
      </c>
      <c r="D205" s="44">
        <f>IFERROR(VLOOKUP(B205,Sheet2!A:D,4,FALSE),0)</f>
        <v>33.64</v>
      </c>
      <c r="E205" s="45"/>
      <c r="F205" s="46">
        <f t="shared" si="17"/>
        <v>0</v>
      </c>
      <c r="G205" s="47" t="s">
        <v>24</v>
      </c>
      <c r="H205" s="100" t="str">
        <f>IFERROR(VLOOKUP(B205,Sheet2!A:E,2,FALSE),0)</f>
        <v>Threaded Male Adapter   1-1/2" Male NPT</v>
      </c>
      <c r="I205" s="39">
        <f>IFERROR(VLOOKUP(B205,Sheet2!A:E,5,FALSE),0)</f>
        <v>1.08</v>
      </c>
      <c r="J205" s="40">
        <f t="shared" si="18"/>
        <v>0</v>
      </c>
      <c r="K205" s="5">
        <f t="shared" si="19"/>
        <v>0</v>
      </c>
    </row>
    <row r="206" spans="1:11" x14ac:dyDescent="0.2">
      <c r="A206" s="54"/>
      <c r="B206" s="51" t="s">
        <v>174</v>
      </c>
      <c r="C206" s="43">
        <f>IFERROR(VLOOKUP(B206,Sheet2!A:D,3,FALSE),0)</f>
        <v>54.02</v>
      </c>
      <c r="D206" s="44">
        <f>IFERROR(VLOOKUP(B206,Sheet2!A:D,4,FALSE),0)</f>
        <v>37.82</v>
      </c>
      <c r="E206" s="45"/>
      <c r="F206" s="46">
        <f t="shared" si="17"/>
        <v>0</v>
      </c>
      <c r="G206" s="47" t="s">
        <v>26</v>
      </c>
      <c r="H206" s="100" t="str">
        <f>IFERROR(VLOOKUP(B206,Sheet2!A:E,2,FALSE),0)</f>
        <v>Threaded Male Adapter   1-1/2" Male NPT</v>
      </c>
      <c r="I206" s="39">
        <f>IFERROR(VLOOKUP(B206,Sheet2!A:E,5,FALSE),0)</f>
        <v>1.76</v>
      </c>
      <c r="J206" s="40">
        <f t="shared" si="18"/>
        <v>0</v>
      </c>
      <c r="K206" s="5">
        <f t="shared" si="19"/>
        <v>0</v>
      </c>
    </row>
    <row r="207" spans="1:11" ht="13.5" thickBot="1" x14ac:dyDescent="0.25">
      <c r="A207" s="80"/>
      <c r="B207" s="62" t="s">
        <v>175</v>
      </c>
      <c r="C207" s="63">
        <f>IFERROR(VLOOKUP(B207,Sheet2!A:D,3,FALSE),0)</f>
        <v>54.06</v>
      </c>
      <c r="D207" s="64">
        <f>IFERROR(VLOOKUP(B207,Sheet2!A:D,4,FALSE),0)</f>
        <v>37.840000000000003</v>
      </c>
      <c r="E207" s="65"/>
      <c r="F207" s="66">
        <f t="shared" si="17"/>
        <v>0</v>
      </c>
      <c r="G207" s="67" t="s">
        <v>26</v>
      </c>
      <c r="H207" s="101" t="str">
        <f>IFERROR(VLOOKUP(B207,Sheet2!A:E,2,FALSE),0)</f>
        <v>Threaded Male Adapter     2" Male NPT</v>
      </c>
      <c r="I207" s="39">
        <f>IFERROR(VLOOKUP(B207,Sheet2!A:E,5,FALSE),0)</f>
        <v>1.79</v>
      </c>
      <c r="J207" s="40">
        <f t="shared" si="18"/>
        <v>0</v>
      </c>
      <c r="K207" s="5">
        <f t="shared" si="19"/>
        <v>0</v>
      </c>
    </row>
    <row r="208" spans="1:11" x14ac:dyDescent="0.2">
      <c r="A208" s="53"/>
      <c r="B208" s="55"/>
      <c r="C208" s="161">
        <f>IFERROR(VLOOKUP(B208,Sheet2!A:D,3,FALSE),0)</f>
        <v>0</v>
      </c>
      <c r="D208" s="162">
        <f>IFERROR(VLOOKUP(B208,Sheet2!A:D,4,FALSE),0)</f>
        <v>0</v>
      </c>
      <c r="E208" s="35"/>
      <c r="F208" s="155">
        <f t="shared" si="17"/>
        <v>0</v>
      </c>
      <c r="G208" s="37"/>
      <c r="H208" s="186">
        <f>IFERROR(VLOOKUP(B208,Sheet2!A:E,2,FALSE),0)</f>
        <v>0</v>
      </c>
      <c r="I208" s="39">
        <f>IFERROR(VLOOKUP(B208,Sheet2!A:E,5,FALSE),0)</f>
        <v>0</v>
      </c>
      <c r="J208" s="40">
        <f t="shared" si="18"/>
        <v>0</v>
      </c>
      <c r="K208" s="5">
        <f t="shared" si="19"/>
        <v>0</v>
      </c>
    </row>
    <row r="209" spans="1:11" x14ac:dyDescent="0.2">
      <c r="A209" s="54"/>
      <c r="B209" s="51" t="s">
        <v>176</v>
      </c>
      <c r="C209" s="43">
        <f>IFERROR(VLOOKUP(B209,Sheet2!A:D,3,FALSE),0)</f>
        <v>56.47</v>
      </c>
      <c r="D209" s="44">
        <f>IFERROR(VLOOKUP(B209,Sheet2!A:D,4,FALSE),0)</f>
        <v>39.53</v>
      </c>
      <c r="E209" s="45"/>
      <c r="F209" s="46">
        <f t="shared" si="17"/>
        <v>0</v>
      </c>
      <c r="G209" s="47" t="s">
        <v>28</v>
      </c>
      <c r="H209" s="100" t="str">
        <f>IFERROR(VLOOKUP(B209,Sheet2!A:E,2,FALSE),0)</f>
        <v>Threaded Male Adapter     3" Male NPT</v>
      </c>
      <c r="I209" s="39">
        <f>IFERROR(VLOOKUP(B209,Sheet2!A:E,5,FALSE),0)</f>
        <v>3</v>
      </c>
      <c r="J209" s="40">
        <f t="shared" si="18"/>
        <v>0</v>
      </c>
      <c r="K209" s="5">
        <f t="shared" si="19"/>
        <v>0</v>
      </c>
    </row>
    <row r="210" spans="1:11" ht="13.5" thickBot="1" x14ac:dyDescent="0.25">
      <c r="A210" s="80"/>
      <c r="B210" s="62"/>
      <c r="C210" s="168">
        <f>IFERROR(VLOOKUP(B210,Sheet2!A:D,3,FALSE),0)</f>
        <v>0</v>
      </c>
      <c r="D210" s="164">
        <f>IFERROR(VLOOKUP(B210,Sheet2!A:D,4,FALSE),0)</f>
        <v>0</v>
      </c>
      <c r="E210" s="65"/>
      <c r="F210" s="173">
        <f t="shared" si="17"/>
        <v>0</v>
      </c>
      <c r="G210" s="67"/>
      <c r="H210" s="188">
        <f>IFERROR(VLOOKUP(B210,Sheet2!A:E,2,FALSE),0)</f>
        <v>0</v>
      </c>
      <c r="I210" s="39">
        <f>IFERROR(VLOOKUP(B210,Sheet2!A:E,5,FALSE),0)</f>
        <v>0</v>
      </c>
      <c r="J210" s="40">
        <f t="shared" si="18"/>
        <v>0</v>
      </c>
      <c r="K210" s="5">
        <f t="shared" si="19"/>
        <v>0</v>
      </c>
    </row>
    <row r="211" spans="1:11" ht="13.5" thickBot="1" x14ac:dyDescent="0.25">
      <c r="A211" s="54"/>
      <c r="B211" s="290" t="s">
        <v>1348</v>
      </c>
      <c r="C211" s="284"/>
      <c r="D211" s="284"/>
      <c r="E211" s="284"/>
      <c r="F211" s="284"/>
      <c r="G211" s="284"/>
      <c r="H211" s="285"/>
      <c r="I211" s="39">
        <f>IFERROR(VLOOKUP(B211,Sheet2!A:E,5,FALSE),0)</f>
        <v>0</v>
      </c>
      <c r="J211" s="40">
        <f t="shared" si="18"/>
        <v>0</v>
      </c>
      <c r="K211" s="5">
        <f t="shared" si="19"/>
        <v>0</v>
      </c>
    </row>
    <row r="212" spans="1:11" x14ac:dyDescent="0.2">
      <c r="A212" s="31"/>
      <c r="B212" s="55" t="s">
        <v>177</v>
      </c>
      <c r="C212" s="33">
        <f>IFERROR(VLOOKUP(B212,Sheet2!A:D,3,FALSE),0)</f>
        <v>22.83</v>
      </c>
      <c r="D212" s="34">
        <f>IFERROR(VLOOKUP(B212,Sheet2!A:D,4,FALSE),0)</f>
        <v>15.98</v>
      </c>
      <c r="E212" s="35"/>
      <c r="F212" s="36">
        <f t="shared" ref="F212:F221" si="20">D212*E212</f>
        <v>0</v>
      </c>
      <c r="G212" s="37" t="s">
        <v>20</v>
      </c>
      <c r="H212" s="83" t="str">
        <f>IFERROR(VLOOKUP(B212,Sheet2!A:E,2,FALSE),0)</f>
        <v>Threaded Female Adapter   3/4"  female NPT</v>
      </c>
      <c r="I212" s="39">
        <f>IFERROR(VLOOKUP(B212,Sheet2!A:E,5,FALSE),0)</f>
        <v>0.19</v>
      </c>
      <c r="J212" s="40">
        <f t="shared" si="18"/>
        <v>0</v>
      </c>
      <c r="K212" s="5">
        <f t="shared" si="19"/>
        <v>0</v>
      </c>
    </row>
    <row r="213" spans="1:11" x14ac:dyDescent="0.2">
      <c r="A213" s="41"/>
      <c r="B213" s="51" t="s">
        <v>178</v>
      </c>
      <c r="C213" s="43">
        <f>IFERROR(VLOOKUP(B213,Sheet2!A:D,3,FALSE),0)</f>
        <v>30.03</v>
      </c>
      <c r="D213" s="44">
        <f>IFERROR(VLOOKUP(B213,Sheet2!A:D,4,FALSE),0)</f>
        <v>21.02</v>
      </c>
      <c r="E213" s="45"/>
      <c r="F213" s="46">
        <f t="shared" si="20"/>
        <v>0</v>
      </c>
      <c r="G213" s="47" t="s">
        <v>22</v>
      </c>
      <c r="H213" s="100" t="str">
        <f>IFERROR(VLOOKUP(B213,Sheet2!A:E,2,FALSE),0)</f>
        <v>Threaded Female Adapter   1"  female NPT</v>
      </c>
      <c r="I213" s="105">
        <f>IFERROR(VLOOKUP(B213,Sheet2!A:E,5,FALSE),0)</f>
        <v>0.35</v>
      </c>
      <c r="J213" s="40">
        <f t="shared" si="18"/>
        <v>0</v>
      </c>
      <c r="K213" s="5">
        <f t="shared" si="19"/>
        <v>0</v>
      </c>
    </row>
    <row r="214" spans="1:11" x14ac:dyDescent="0.2">
      <c r="A214" s="41"/>
      <c r="B214" s="51" t="s">
        <v>179</v>
      </c>
      <c r="C214" s="43">
        <f>IFERROR(VLOOKUP(B214,Sheet2!A:D,3,FALSE),0)</f>
        <v>51.66</v>
      </c>
      <c r="D214" s="44">
        <f>IFERROR(VLOOKUP(B214,Sheet2!A:D,4,FALSE),0)</f>
        <v>36.159999999999997</v>
      </c>
      <c r="E214" s="45"/>
      <c r="F214" s="46">
        <f t="shared" si="20"/>
        <v>0</v>
      </c>
      <c r="G214" s="47" t="s">
        <v>24</v>
      </c>
      <c r="H214" s="100" t="str">
        <f>IFERROR(VLOOKUP(B214,Sheet2!A:E,2,FALSE),0)</f>
        <v>Threaded Female Adapter   1-1/2" female NPT</v>
      </c>
      <c r="I214" s="39">
        <f>IFERROR(VLOOKUP(B214,Sheet2!A:E,5,FALSE),0)</f>
        <v>1.28</v>
      </c>
      <c r="J214" s="40">
        <f t="shared" si="18"/>
        <v>0</v>
      </c>
      <c r="K214" s="5">
        <f t="shared" si="19"/>
        <v>0</v>
      </c>
    </row>
    <row r="215" spans="1:11" ht="13.5" thickBot="1" x14ac:dyDescent="0.25">
      <c r="A215" s="52"/>
      <c r="B215" s="62"/>
      <c r="C215" s="168">
        <f>IFERROR(VLOOKUP(B215,Sheet2!A:D,3,FALSE),0)</f>
        <v>0</v>
      </c>
      <c r="D215" s="164">
        <f>IFERROR(VLOOKUP(B215,Sheet2!A:D,4,FALSE),0)</f>
        <v>0</v>
      </c>
      <c r="E215" s="65"/>
      <c r="F215" s="173">
        <f t="shared" si="20"/>
        <v>0</v>
      </c>
      <c r="G215" s="67"/>
      <c r="H215" s="188">
        <f>IFERROR(VLOOKUP(B215,Sheet2!A:E,2,FALSE),0)</f>
        <v>0</v>
      </c>
      <c r="I215" s="28">
        <f>IFERROR(VLOOKUP(B215,Sheet2!A:E,5,FALSE),0)</f>
        <v>0</v>
      </c>
      <c r="J215" s="40">
        <f t="shared" si="18"/>
        <v>0</v>
      </c>
      <c r="K215" s="5">
        <f t="shared" si="19"/>
        <v>0</v>
      </c>
    </row>
    <row r="216" spans="1:11" x14ac:dyDescent="0.2">
      <c r="A216" s="31"/>
      <c r="B216" s="55" t="s">
        <v>180</v>
      </c>
      <c r="C216" s="198">
        <f>IFERROR(VLOOKUP(B216,Sheet2!A:D,3,FALSE),0)</f>
        <v>24.02</v>
      </c>
      <c r="D216" s="34">
        <f>IFERROR(VLOOKUP(B216,Sheet2!A:D,4,FALSE),0)</f>
        <v>16.82</v>
      </c>
      <c r="E216" s="35"/>
      <c r="F216" s="36">
        <f t="shared" si="20"/>
        <v>0</v>
      </c>
      <c r="G216" s="37" t="s">
        <v>20</v>
      </c>
      <c r="H216" s="83" t="str">
        <f>IFERROR(VLOOKUP(B216,Sheet2!A:E,2,FALSE),0)</f>
        <v>Threaded Female Adapter   1/2"  female NPT</v>
      </c>
      <c r="I216" s="39">
        <f>IFERROR(VLOOKUP(B216,Sheet2!A:E,5,FALSE),0)</f>
        <v>0.53</v>
      </c>
      <c r="J216" s="40">
        <f t="shared" si="18"/>
        <v>0</v>
      </c>
      <c r="K216" s="5">
        <f t="shared" si="19"/>
        <v>0</v>
      </c>
    </row>
    <row r="217" spans="1:11" x14ac:dyDescent="0.2">
      <c r="A217" s="41"/>
      <c r="B217" s="51" t="s">
        <v>181</v>
      </c>
      <c r="C217" s="79">
        <f>IFERROR(VLOOKUP(B217,Sheet2!A:D,3,FALSE),0)</f>
        <v>31.19</v>
      </c>
      <c r="D217" s="44">
        <f>IFERROR(VLOOKUP(B217,Sheet2!A:D,4,FALSE),0)</f>
        <v>21.83</v>
      </c>
      <c r="E217" s="45"/>
      <c r="F217" s="46">
        <f t="shared" si="20"/>
        <v>0</v>
      </c>
      <c r="G217" s="47" t="s">
        <v>22</v>
      </c>
      <c r="H217" s="100" t="str">
        <f>IFERROR(VLOOKUP(B217,Sheet2!A:E,2,FALSE),0)</f>
        <v>Threaded Female Adapter   1/2"  female NPT</v>
      </c>
      <c r="I217" s="105">
        <f>IFERROR(VLOOKUP(B217,Sheet2!A:E,5,FALSE),0)</f>
        <v>0.93</v>
      </c>
      <c r="J217" s="40">
        <f t="shared" si="18"/>
        <v>0</v>
      </c>
      <c r="K217" s="5">
        <f t="shared" si="19"/>
        <v>0</v>
      </c>
    </row>
    <row r="218" spans="1:11" x14ac:dyDescent="0.2">
      <c r="A218" s="41"/>
      <c r="B218" s="51" t="s">
        <v>182</v>
      </c>
      <c r="C218" s="79">
        <f>IFERROR(VLOOKUP(B218,Sheet2!A:D,3,FALSE),0)</f>
        <v>31.24</v>
      </c>
      <c r="D218" s="44">
        <f>IFERROR(VLOOKUP(B218,Sheet2!A:D,4,FALSE),0)</f>
        <v>21.87</v>
      </c>
      <c r="E218" s="45"/>
      <c r="F218" s="46">
        <f t="shared" si="20"/>
        <v>0</v>
      </c>
      <c r="G218" s="47" t="s">
        <v>22</v>
      </c>
      <c r="H218" s="100" t="str">
        <f>IFERROR(VLOOKUP(B218,Sheet2!A:E,2,FALSE),0)</f>
        <v>Threaded Female Adapter   3/4"  female NPT</v>
      </c>
      <c r="I218" s="105">
        <f>IFERROR(VLOOKUP(B218,Sheet2!A:E,5,FALSE),0)</f>
        <v>0.86</v>
      </c>
      <c r="J218" s="40">
        <f t="shared" si="18"/>
        <v>0</v>
      </c>
      <c r="K218" s="5">
        <f t="shared" si="19"/>
        <v>0</v>
      </c>
    </row>
    <row r="219" spans="1:11" x14ac:dyDescent="0.2">
      <c r="A219" s="41"/>
      <c r="B219" s="51" t="s">
        <v>183</v>
      </c>
      <c r="C219" s="79">
        <f>IFERROR(VLOOKUP(B219,Sheet2!A:D,3,FALSE),0)</f>
        <v>33.64</v>
      </c>
      <c r="D219" s="44">
        <f>IFERROR(VLOOKUP(B219,Sheet2!A:D,4,FALSE),0)</f>
        <v>23.55</v>
      </c>
      <c r="E219" s="45"/>
      <c r="F219" s="46">
        <f t="shared" si="20"/>
        <v>0</v>
      </c>
      <c r="G219" s="47" t="s">
        <v>24</v>
      </c>
      <c r="H219" s="100" t="str">
        <f>IFERROR(VLOOKUP(B219,Sheet2!A:E,2,FALSE),0)</f>
        <v>Threaded Female Adapter   3/4" female NPT</v>
      </c>
      <c r="I219" s="39">
        <f>IFERROR(VLOOKUP(B219,Sheet2!A:E,5,FALSE),0)</f>
        <v>1.2</v>
      </c>
      <c r="J219" s="40">
        <f t="shared" si="18"/>
        <v>0</v>
      </c>
      <c r="K219" s="5">
        <f t="shared" si="19"/>
        <v>0</v>
      </c>
    </row>
    <row r="220" spans="1:11" x14ac:dyDescent="0.2">
      <c r="A220" s="41"/>
      <c r="B220" s="51" t="s">
        <v>184</v>
      </c>
      <c r="C220" s="79">
        <f>IFERROR(VLOOKUP(B220,Sheet2!A:D,3,FALSE),0)</f>
        <v>55.44</v>
      </c>
      <c r="D220" s="44">
        <f>IFERROR(VLOOKUP(B220,Sheet2!A:D,4,FALSE),0)</f>
        <v>38.81</v>
      </c>
      <c r="E220" s="45"/>
      <c r="F220" s="46">
        <f t="shared" si="20"/>
        <v>0</v>
      </c>
      <c r="G220" s="47" t="s">
        <v>26</v>
      </c>
      <c r="H220" s="100" t="str">
        <f>IFERROR(VLOOKUP(B220,Sheet2!A:E,2,FALSE),0)</f>
        <v>Threaded Female Adapter   3/4" female NPT</v>
      </c>
      <c r="I220" s="39">
        <f>IFERROR(VLOOKUP(B220,Sheet2!A:E,5,FALSE),0)</f>
        <v>1.6</v>
      </c>
      <c r="J220" s="40">
        <f t="shared" si="18"/>
        <v>0</v>
      </c>
      <c r="K220" s="5">
        <f t="shared" si="19"/>
        <v>0</v>
      </c>
    </row>
    <row r="221" spans="1:11" ht="13.5" thickBot="1" x14ac:dyDescent="0.25">
      <c r="A221" s="52"/>
      <c r="B221" s="62" t="s">
        <v>185</v>
      </c>
      <c r="C221" s="81">
        <f>IFERROR(VLOOKUP(B221,Sheet2!A:D,3,FALSE),0)</f>
        <v>55.66</v>
      </c>
      <c r="D221" s="64">
        <f>IFERROR(VLOOKUP(B221,Sheet2!A:D,4,FALSE),0)</f>
        <v>38.97</v>
      </c>
      <c r="E221" s="65"/>
      <c r="F221" s="66">
        <f t="shared" si="20"/>
        <v>0</v>
      </c>
      <c r="G221" s="67" t="s">
        <v>26</v>
      </c>
      <c r="H221" s="101" t="str">
        <f>IFERROR(VLOOKUP(B221,Sheet2!A:E,2,FALSE),0)</f>
        <v>Threaded Female Adapter   1/2" female NPT</v>
      </c>
      <c r="I221" s="39">
        <f>IFERROR(VLOOKUP(B221,Sheet2!A:E,5,FALSE),0)</f>
        <v>1.6</v>
      </c>
      <c r="J221" s="40">
        <f t="shared" si="18"/>
        <v>0</v>
      </c>
      <c r="K221" s="5">
        <f t="shared" si="19"/>
        <v>0</v>
      </c>
    </row>
    <row r="222" spans="1:11" ht="13.5" thickBot="1" x14ac:dyDescent="0.25">
      <c r="A222" s="54"/>
      <c r="B222" s="294" t="s">
        <v>1347</v>
      </c>
      <c r="C222" s="286"/>
      <c r="D222" s="286"/>
      <c r="E222" s="286"/>
      <c r="F222" s="286"/>
      <c r="G222" s="286"/>
      <c r="H222" s="287"/>
      <c r="I222" s="39">
        <f>IFERROR(VLOOKUP(B222,Sheet2!A:E,5,FALSE),0)</f>
        <v>0</v>
      </c>
      <c r="J222" s="40">
        <f t="shared" si="18"/>
        <v>0</v>
      </c>
      <c r="K222" s="5">
        <f t="shared" si="19"/>
        <v>0</v>
      </c>
    </row>
    <row r="223" spans="1:11" x14ac:dyDescent="0.2">
      <c r="A223" s="31"/>
      <c r="B223" s="114" t="s">
        <v>186</v>
      </c>
      <c r="C223" s="33">
        <f>IFERROR(VLOOKUP(B223,Sheet2!A:D,3,FALSE),0)</f>
        <v>24.02</v>
      </c>
      <c r="D223" s="34">
        <f>IFERROR(VLOOKUP(B223,Sheet2!A:D,4,FALSE),0)</f>
        <v>16.82</v>
      </c>
      <c r="E223" s="35"/>
      <c r="F223" s="36">
        <f t="shared" ref="F223:F235" si="21">D223*E223</f>
        <v>0</v>
      </c>
      <c r="G223" s="37" t="s">
        <v>20</v>
      </c>
      <c r="H223" s="83" t="str">
        <f>IFERROR(VLOOKUP(B223,Sheet2!A:E,2,FALSE),0)</f>
        <v>End Cap</v>
      </c>
      <c r="I223" s="39">
        <f>IFERROR(VLOOKUP(B223,Sheet2!A:E,5,FALSE),0)</f>
        <v>0.17</v>
      </c>
      <c r="J223" s="40">
        <f t="shared" si="18"/>
        <v>0</v>
      </c>
      <c r="K223" s="5">
        <f t="shared" si="19"/>
        <v>0</v>
      </c>
    </row>
    <row r="224" spans="1:11" x14ac:dyDescent="0.2">
      <c r="A224" s="41"/>
      <c r="B224" s="97" t="s">
        <v>187</v>
      </c>
      <c r="C224" s="43">
        <f>IFERROR(VLOOKUP(B224,Sheet2!A:D,3,FALSE),0)</f>
        <v>32.43</v>
      </c>
      <c r="D224" s="44">
        <f>IFERROR(VLOOKUP(B224,Sheet2!A:D,4,FALSE),0)</f>
        <v>22.7</v>
      </c>
      <c r="E224" s="45"/>
      <c r="F224" s="46">
        <f t="shared" si="21"/>
        <v>0</v>
      </c>
      <c r="G224" s="47" t="s">
        <v>22</v>
      </c>
      <c r="H224" s="100" t="str">
        <f>IFERROR(VLOOKUP(B224,Sheet2!A:E,2,FALSE),0)</f>
        <v>End Cap</v>
      </c>
      <c r="I224" s="39">
        <f>IFERROR(VLOOKUP(B224,Sheet2!A:E,5,FALSE),0)</f>
        <v>0.31</v>
      </c>
      <c r="J224" s="40">
        <f t="shared" si="18"/>
        <v>0</v>
      </c>
      <c r="K224" s="5">
        <f t="shared" si="19"/>
        <v>0</v>
      </c>
    </row>
    <row r="225" spans="1:11" x14ac:dyDescent="0.2">
      <c r="A225" s="41"/>
      <c r="B225" s="97" t="s">
        <v>188</v>
      </c>
      <c r="C225" s="43">
        <f>IFERROR(VLOOKUP(B225,Sheet2!A:D,3,FALSE),0)</f>
        <v>40.85</v>
      </c>
      <c r="D225" s="44">
        <f>IFERROR(VLOOKUP(B225,Sheet2!A:D,4,FALSE),0)</f>
        <v>28.6</v>
      </c>
      <c r="E225" s="45"/>
      <c r="F225" s="46">
        <f t="shared" si="21"/>
        <v>0</v>
      </c>
      <c r="G225" s="47" t="s">
        <v>24</v>
      </c>
      <c r="H225" s="100" t="str">
        <f>IFERROR(VLOOKUP(B225,Sheet2!A:E,2,FALSE),0)</f>
        <v>End Cap</v>
      </c>
      <c r="I225" s="39">
        <f>IFERROR(VLOOKUP(B225,Sheet2!A:E,5,FALSE),0)</f>
        <v>1.1299999999999999</v>
      </c>
      <c r="J225" s="40">
        <f t="shared" si="18"/>
        <v>0</v>
      </c>
      <c r="K225" s="5">
        <f t="shared" si="19"/>
        <v>0</v>
      </c>
    </row>
    <row r="226" spans="1:11" x14ac:dyDescent="0.2">
      <c r="A226" s="41"/>
      <c r="B226" s="97" t="s">
        <v>189</v>
      </c>
      <c r="C226" s="43">
        <f>IFERROR(VLOOKUP(B226,Sheet2!A:D,3,FALSE),0)</f>
        <v>57.68</v>
      </c>
      <c r="D226" s="44">
        <f>IFERROR(VLOOKUP(B226,Sheet2!A:D,4,FALSE),0)</f>
        <v>40.369999999999997</v>
      </c>
      <c r="E226" s="45"/>
      <c r="F226" s="46">
        <f t="shared" si="21"/>
        <v>0</v>
      </c>
      <c r="G226" s="47" t="s">
        <v>26</v>
      </c>
      <c r="H226" s="100" t="str">
        <f>IFERROR(VLOOKUP(B226,Sheet2!A:E,2,FALSE),0)</f>
        <v>End Cap</v>
      </c>
      <c r="I226" s="39">
        <f>IFERROR(VLOOKUP(B226,Sheet2!A:E,5,FALSE),0)</f>
        <v>1.96</v>
      </c>
      <c r="J226" s="40">
        <f t="shared" si="18"/>
        <v>0</v>
      </c>
      <c r="K226" s="5">
        <f t="shared" si="19"/>
        <v>0</v>
      </c>
    </row>
    <row r="227" spans="1:11" ht="13.5" thickBot="1" x14ac:dyDescent="0.25">
      <c r="A227" s="52"/>
      <c r="B227" s="97"/>
      <c r="C227" s="156">
        <f>IFERROR(VLOOKUP(B227,Sheet2!A:D,3,FALSE),0)</f>
        <v>0</v>
      </c>
      <c r="D227" s="157">
        <f>IFERROR(VLOOKUP(B227,Sheet2!A:D,4,FALSE),0)</f>
        <v>0</v>
      </c>
      <c r="E227" s="45"/>
      <c r="F227" s="171">
        <f t="shared" si="21"/>
        <v>0</v>
      </c>
      <c r="G227" s="47"/>
      <c r="H227" s="187">
        <f>IFERROR(VLOOKUP(B227,Sheet2!A:E,2,FALSE),0)</f>
        <v>0</v>
      </c>
      <c r="I227" s="39">
        <f>IFERROR(VLOOKUP(B227,Sheet2!A:E,5,FALSE),0)</f>
        <v>0</v>
      </c>
      <c r="J227" s="40">
        <f t="shared" si="18"/>
        <v>0</v>
      </c>
      <c r="K227" s="5">
        <f t="shared" si="19"/>
        <v>0</v>
      </c>
    </row>
    <row r="228" spans="1:11" x14ac:dyDescent="0.2">
      <c r="A228" s="31"/>
      <c r="B228" s="97"/>
      <c r="C228" s="156">
        <f>IFERROR(VLOOKUP(B228,Sheet2!A:D,3,FALSE),0)</f>
        <v>0</v>
      </c>
      <c r="D228" s="157">
        <f>IFERROR(VLOOKUP(B228,Sheet2!A:D,4,FALSE),0)</f>
        <v>0</v>
      </c>
      <c r="E228" s="45"/>
      <c r="F228" s="171">
        <f t="shared" si="21"/>
        <v>0</v>
      </c>
      <c r="G228" s="47"/>
      <c r="H228" s="187">
        <f>IFERROR(VLOOKUP(B228,Sheet2!A:E,2,FALSE),0)</f>
        <v>0</v>
      </c>
      <c r="I228" s="39">
        <f>IFERROR(VLOOKUP(B228,Sheet2!A:E,5,FALSE),0)</f>
        <v>0</v>
      </c>
      <c r="J228" s="40">
        <f t="shared" si="18"/>
        <v>0</v>
      </c>
      <c r="K228" s="5">
        <f t="shared" si="19"/>
        <v>0</v>
      </c>
    </row>
    <row r="229" spans="1:11" x14ac:dyDescent="0.2">
      <c r="A229" s="41"/>
      <c r="B229" s="97" t="s">
        <v>190</v>
      </c>
      <c r="C229" s="43">
        <f>IFERROR(VLOOKUP(B229,Sheet2!A:D,3,FALSE),0)</f>
        <v>104.05</v>
      </c>
      <c r="D229" s="44">
        <f>IFERROR(VLOOKUP(B229,Sheet2!A:D,4,FALSE),0)</f>
        <v>72.84</v>
      </c>
      <c r="E229" s="45"/>
      <c r="F229" s="46">
        <f t="shared" si="21"/>
        <v>0</v>
      </c>
      <c r="G229" s="47" t="s">
        <v>28</v>
      </c>
      <c r="H229" s="100" t="str">
        <f>IFERROR(VLOOKUP(B229,Sheet2!A:E,2,FALSE),0)</f>
        <v>End Cap</v>
      </c>
      <c r="I229" s="39">
        <f>IFERROR(VLOOKUP(B229,Sheet2!A:E,5,FALSE),0)</f>
        <v>2.5</v>
      </c>
      <c r="J229" s="40">
        <f t="shared" si="18"/>
        <v>0</v>
      </c>
      <c r="K229" s="5">
        <f t="shared" si="19"/>
        <v>0</v>
      </c>
    </row>
    <row r="230" spans="1:11" x14ac:dyDescent="0.2">
      <c r="A230" s="41"/>
      <c r="B230" s="97"/>
      <c r="C230" s="156">
        <f>IFERROR(VLOOKUP(B230,Sheet2!A:D,3,FALSE),0)</f>
        <v>0</v>
      </c>
      <c r="D230" s="157">
        <f>IFERROR(VLOOKUP(B230,Sheet2!A:D,4,FALSE),0)</f>
        <v>0</v>
      </c>
      <c r="E230" s="45"/>
      <c r="F230" s="171">
        <f t="shared" si="21"/>
        <v>0</v>
      </c>
      <c r="G230" s="47"/>
      <c r="H230" s="187">
        <f>IFERROR(VLOOKUP(B230,Sheet2!A:E,2,FALSE),0)</f>
        <v>0</v>
      </c>
      <c r="I230" s="39">
        <f>IFERROR(VLOOKUP(B230,Sheet2!A:E,5,FALSE),0)</f>
        <v>0</v>
      </c>
      <c r="J230" s="40">
        <f t="shared" si="18"/>
        <v>0</v>
      </c>
      <c r="K230" s="5">
        <f t="shared" si="19"/>
        <v>0</v>
      </c>
    </row>
    <row r="231" spans="1:11" ht="13.5" thickBot="1" x14ac:dyDescent="0.25">
      <c r="A231" s="52"/>
      <c r="B231" s="98"/>
      <c r="C231" s="165">
        <f>IFERROR(VLOOKUP(B231,Sheet2!A:D,3,FALSE),0)</f>
        <v>0</v>
      </c>
      <c r="D231" s="166">
        <f>IFERROR(VLOOKUP(B231,Sheet2!A:D,4,FALSE),0)</f>
        <v>0</v>
      </c>
      <c r="E231" s="72"/>
      <c r="F231" s="197">
        <f t="shared" si="21"/>
        <v>0</v>
      </c>
      <c r="G231" s="74"/>
      <c r="H231" s="232">
        <f>IFERROR(VLOOKUP(B231,Sheet2!A:E,2,FALSE),0)</f>
        <v>0</v>
      </c>
      <c r="I231" s="39">
        <f>IFERROR(VLOOKUP(B231,Sheet2!A:E,5,FALSE),0)</f>
        <v>0</v>
      </c>
      <c r="J231" s="40">
        <f t="shared" si="18"/>
        <v>0</v>
      </c>
      <c r="K231" s="5">
        <f t="shared" si="19"/>
        <v>0</v>
      </c>
    </row>
    <row r="232" spans="1:11" x14ac:dyDescent="0.2">
      <c r="A232" s="31"/>
      <c r="B232" s="114"/>
      <c r="C232" s="161">
        <f>IFERROR(VLOOKUP(B232,Sheet2!A:D,3,FALSE),0)</f>
        <v>0</v>
      </c>
      <c r="D232" s="162">
        <f>IFERROR(VLOOKUP(B232,Sheet2!A:D,4,FALSE),0)</f>
        <v>0</v>
      </c>
      <c r="E232" s="35"/>
      <c r="F232" s="155">
        <f t="shared" si="21"/>
        <v>0</v>
      </c>
      <c r="G232" s="37"/>
      <c r="H232" s="186">
        <f>IFERROR(VLOOKUP(B232,Sheet2!A:E,2,FALSE),0)</f>
        <v>0</v>
      </c>
      <c r="I232" s="39">
        <f>IFERROR(VLOOKUP(B232,Sheet2!A:E,5,FALSE),0)</f>
        <v>0</v>
      </c>
      <c r="J232" s="40">
        <f t="shared" si="18"/>
        <v>0</v>
      </c>
      <c r="K232" s="5">
        <f t="shared" si="19"/>
        <v>0</v>
      </c>
    </row>
    <row r="233" spans="1:11" x14ac:dyDescent="0.2">
      <c r="A233" s="41"/>
      <c r="B233" s="97" t="s">
        <v>191</v>
      </c>
      <c r="C233" s="43">
        <f>IFERROR(VLOOKUP(B233,Sheet2!A:D,3,FALSE),0)</f>
        <v>108.14</v>
      </c>
      <c r="D233" s="44">
        <f>IFERROR(VLOOKUP(B233,Sheet2!A:D,4,FALSE),0)</f>
        <v>75.69</v>
      </c>
      <c r="E233" s="45"/>
      <c r="F233" s="46">
        <f t="shared" si="21"/>
        <v>0</v>
      </c>
      <c r="G233" s="47" t="s">
        <v>37</v>
      </c>
      <c r="H233" s="100" t="str">
        <f>IFERROR(VLOOKUP(B233,Sheet2!A:E,2,FALSE),0)</f>
        <v xml:space="preserve">End Cap          </v>
      </c>
      <c r="I233" s="39">
        <f>IFERROR(VLOOKUP(B233,Sheet2!A:E,5,FALSE),0)</f>
        <v>1.44</v>
      </c>
      <c r="J233" s="40">
        <f t="shared" si="18"/>
        <v>0</v>
      </c>
      <c r="K233" s="5">
        <f t="shared" si="19"/>
        <v>0</v>
      </c>
    </row>
    <row r="234" spans="1:11" x14ac:dyDescent="0.2">
      <c r="A234" s="41"/>
      <c r="B234" s="97" t="s">
        <v>192</v>
      </c>
      <c r="C234" s="43">
        <f>IFERROR(VLOOKUP(B234,Sheet2!A:D,3,FALSE),0)</f>
        <v>156.21</v>
      </c>
      <c r="D234" s="44">
        <f>IFERROR(VLOOKUP(B234,Sheet2!A:D,4,FALSE),0)</f>
        <v>109.35</v>
      </c>
      <c r="E234" s="45"/>
      <c r="F234" s="46">
        <f t="shared" si="21"/>
        <v>0</v>
      </c>
      <c r="G234" s="47" t="s">
        <v>39</v>
      </c>
      <c r="H234" s="100" t="str">
        <f>IFERROR(VLOOKUP(B234,Sheet2!A:E,2,FALSE),0)</f>
        <v xml:space="preserve">End Cap        </v>
      </c>
      <c r="I234" s="39">
        <f>IFERROR(VLOOKUP(B234,Sheet2!A:E,5,FALSE),0)</f>
        <v>2.1</v>
      </c>
      <c r="J234" s="40">
        <f t="shared" si="18"/>
        <v>0</v>
      </c>
      <c r="K234" s="5">
        <f t="shared" si="19"/>
        <v>0</v>
      </c>
    </row>
    <row r="235" spans="1:11" ht="13.5" thickBot="1" x14ac:dyDescent="0.25">
      <c r="A235" s="52"/>
      <c r="B235" s="104"/>
      <c r="C235" s="168">
        <f>IFERROR(VLOOKUP(B235,Sheet2!A:D,3,FALSE),0)</f>
        <v>0</v>
      </c>
      <c r="D235" s="164">
        <f>IFERROR(VLOOKUP(B235,Sheet2!A:D,4,FALSE),0)</f>
        <v>0</v>
      </c>
      <c r="E235" s="65"/>
      <c r="F235" s="173">
        <f t="shared" si="21"/>
        <v>0</v>
      </c>
      <c r="G235" s="67"/>
      <c r="H235" s="188">
        <f>IFERROR(VLOOKUP(B235,Sheet2!A:E,2,FALSE),0)</f>
        <v>0</v>
      </c>
      <c r="I235" s="39">
        <f>IFERROR(VLOOKUP(B235,Sheet2!A:E,5,FALSE),0)</f>
        <v>0</v>
      </c>
      <c r="J235" s="40">
        <f t="shared" si="18"/>
        <v>0</v>
      </c>
      <c r="K235" s="5">
        <f t="shared" si="19"/>
        <v>0</v>
      </c>
    </row>
    <row r="236" spans="1:11" ht="13.5" thickBot="1" x14ac:dyDescent="0.25">
      <c r="A236" s="54"/>
      <c r="B236" s="282" t="s">
        <v>1346</v>
      </c>
      <c r="C236" s="286"/>
      <c r="D236" s="286"/>
      <c r="E236" s="286"/>
      <c r="F236" s="286"/>
      <c r="G236" s="286"/>
      <c r="H236" s="287"/>
      <c r="I236" s="39">
        <f>IFERROR(VLOOKUP(B236,Sheet2!A:E,5,FALSE),0)</f>
        <v>0</v>
      </c>
      <c r="J236" s="40">
        <f t="shared" si="18"/>
        <v>0</v>
      </c>
      <c r="K236" s="5">
        <f t="shared" si="19"/>
        <v>0</v>
      </c>
    </row>
    <row r="237" spans="1:11" x14ac:dyDescent="0.2">
      <c r="A237" s="31"/>
      <c r="B237" s="115" t="s">
        <v>193</v>
      </c>
      <c r="C237" s="33">
        <f>IFERROR(VLOOKUP(B237,Sheet2!A:D,3,FALSE),0)</f>
        <v>54.06</v>
      </c>
      <c r="D237" s="34">
        <f>IFERROR(VLOOKUP(B237,Sheet2!A:D,4,FALSE),0)</f>
        <v>37.840000000000003</v>
      </c>
      <c r="E237" s="35"/>
      <c r="F237" s="36">
        <f t="shared" ref="F237:F246" si="22">D237*E237</f>
        <v>0</v>
      </c>
      <c r="G237" s="37" t="s">
        <v>22</v>
      </c>
      <c r="H237" s="89" t="str">
        <f>IFERROR(VLOOKUP(B237,Sheet2!A:E,2,FALSE),0)</f>
        <v>Expansion Joint FEM x FEM  NPT      (2 F2218's NEEDED)</v>
      </c>
      <c r="I237" s="39">
        <f>IFERROR(VLOOKUP(B237,Sheet2!A:E,5,FALSE),0)</f>
        <v>3</v>
      </c>
      <c r="J237" s="40">
        <f t="shared" si="18"/>
        <v>0</v>
      </c>
      <c r="K237" s="5">
        <f t="shared" si="19"/>
        <v>0</v>
      </c>
    </row>
    <row r="238" spans="1:11" x14ac:dyDescent="0.2">
      <c r="A238" s="41"/>
      <c r="B238" s="116" t="s">
        <v>194</v>
      </c>
      <c r="C238" s="43">
        <f>IFERROR(VLOOKUP(B238,Sheet2!A:D,3,FALSE),0)</f>
        <v>80.5</v>
      </c>
      <c r="D238" s="44">
        <f>IFERROR(VLOOKUP(B238,Sheet2!A:D,4,FALSE),0)</f>
        <v>56.35</v>
      </c>
      <c r="E238" s="45"/>
      <c r="F238" s="85">
        <f t="shared" si="22"/>
        <v>0</v>
      </c>
      <c r="G238" s="47" t="s">
        <v>24</v>
      </c>
      <c r="H238" s="86" t="str">
        <f>IFERROR(VLOOKUP(B238,Sheet2!A:E,2,FALSE),0)</f>
        <v>Expansion Joint FEM x FEM  NPT       (2 F4418's NEEDED)</v>
      </c>
      <c r="I238" s="39">
        <f>IFERROR(VLOOKUP(B238,Sheet2!A:E,5,FALSE),0)</f>
        <v>4</v>
      </c>
      <c r="J238" s="40">
        <f t="shared" si="18"/>
        <v>0</v>
      </c>
      <c r="K238" s="5">
        <f t="shared" si="19"/>
        <v>0</v>
      </c>
    </row>
    <row r="239" spans="1:11" x14ac:dyDescent="0.2">
      <c r="A239" s="41"/>
      <c r="B239" s="116" t="s">
        <v>195</v>
      </c>
      <c r="C239" s="43">
        <f>IFERROR(VLOOKUP(B239,Sheet2!A:D,3,FALSE),0)</f>
        <v>93.72</v>
      </c>
      <c r="D239" s="44">
        <f>IFERROR(VLOOKUP(B239,Sheet2!A:D,4,FALSE),0)</f>
        <v>65.599999999999994</v>
      </c>
      <c r="E239" s="45"/>
      <c r="F239" s="85">
        <f t="shared" si="22"/>
        <v>0</v>
      </c>
      <c r="G239" s="47" t="s">
        <v>26</v>
      </c>
      <c r="H239" s="86" t="str">
        <f>IFERROR(VLOOKUP(B239,Sheet2!A:E,2,FALSE),0)</f>
        <v>Expansion Joint FEM x FEM  NPT      (2 F5518's NEEDED)</v>
      </c>
      <c r="I239" s="39">
        <f>IFERROR(VLOOKUP(B239,Sheet2!A:E,5,FALSE),0)</f>
        <v>6</v>
      </c>
      <c r="J239" s="40">
        <f t="shared" si="18"/>
        <v>0</v>
      </c>
      <c r="K239" s="5">
        <f t="shared" si="19"/>
        <v>0</v>
      </c>
    </row>
    <row r="240" spans="1:11" ht="13.5" thickBot="1" x14ac:dyDescent="0.25">
      <c r="A240" s="52"/>
      <c r="B240" s="62" t="s">
        <v>196</v>
      </c>
      <c r="C240" s="63">
        <f>IFERROR(VLOOKUP(B240,Sheet2!A:D,3,FALSE),0)</f>
        <v>168.23</v>
      </c>
      <c r="D240" s="64">
        <f>IFERROR(VLOOKUP(B240,Sheet2!A:D,4,FALSE),0)</f>
        <v>117.76</v>
      </c>
      <c r="E240" s="65"/>
      <c r="F240" s="87">
        <f t="shared" si="22"/>
        <v>0</v>
      </c>
      <c r="G240" s="67" t="s">
        <v>28</v>
      </c>
      <c r="H240" s="88" t="str">
        <f>IFERROR(VLOOKUP(B240,Sheet2!A:E,2,FALSE),0)</f>
        <v>Expansion Joint FEM x FEM  NPT        (2 F7718's NEEDED)</v>
      </c>
      <c r="I240" s="39">
        <f>IFERROR(VLOOKUP(B240,Sheet2!A:E,5,FALSE),0)</f>
        <v>12</v>
      </c>
      <c r="J240" s="40">
        <f t="shared" si="18"/>
        <v>0</v>
      </c>
      <c r="K240" s="5">
        <f t="shared" si="19"/>
        <v>0</v>
      </c>
    </row>
    <row r="241" spans="1:11" x14ac:dyDescent="0.2">
      <c r="A241" s="31"/>
      <c r="B241" s="55"/>
      <c r="C241" s="161">
        <f>IFERROR(VLOOKUP(B241,Sheet2!A:D,3,FALSE),0)</f>
        <v>0</v>
      </c>
      <c r="D241" s="162">
        <f>IFERROR(VLOOKUP(B241,Sheet2!A:D,4,FALSE),0)</f>
        <v>0</v>
      </c>
      <c r="E241" s="35"/>
      <c r="F241" s="155">
        <f t="shared" si="22"/>
        <v>0</v>
      </c>
      <c r="G241" s="37"/>
      <c r="H241" s="184">
        <f>IFERROR(VLOOKUP(B241,Sheet2!A:E,2,FALSE),0)</f>
        <v>0</v>
      </c>
      <c r="I241" s="39">
        <f>IFERROR(VLOOKUP(B241,Sheet2!A:E,5,FALSE),0)</f>
        <v>0</v>
      </c>
      <c r="J241" s="40">
        <f t="shared" si="18"/>
        <v>0</v>
      </c>
      <c r="K241" s="5">
        <f t="shared" si="19"/>
        <v>0</v>
      </c>
    </row>
    <row r="242" spans="1:11" x14ac:dyDescent="0.2">
      <c r="A242" s="41"/>
      <c r="B242" s="51"/>
      <c r="C242" s="156">
        <f>IFERROR(VLOOKUP(B242,Sheet2!A:D,3,FALSE),0)</f>
        <v>0</v>
      </c>
      <c r="D242" s="157">
        <f>IFERROR(VLOOKUP(B242,Sheet2!A:D,4,FALSE),0)</f>
        <v>0</v>
      </c>
      <c r="E242" s="45"/>
      <c r="F242" s="159">
        <f t="shared" si="22"/>
        <v>0</v>
      </c>
      <c r="G242" s="47"/>
      <c r="H242" s="233">
        <f>IFERROR(VLOOKUP(B242,Sheet2!A:E,2,FALSE),0)</f>
        <v>0</v>
      </c>
      <c r="I242" s="39">
        <f>IFERROR(VLOOKUP(B242,Sheet2!A:E,5,FALSE),0)</f>
        <v>0</v>
      </c>
      <c r="J242" s="40">
        <f t="shared" si="18"/>
        <v>0</v>
      </c>
      <c r="K242" s="5">
        <f t="shared" si="19"/>
        <v>0</v>
      </c>
    </row>
    <row r="243" spans="1:11" x14ac:dyDescent="0.2">
      <c r="A243" s="41"/>
      <c r="B243" s="116" t="s">
        <v>197</v>
      </c>
      <c r="C243" s="43">
        <f>IFERROR(VLOOKUP(B243,Sheet2!A:D,3,FALSE),0)</f>
        <v>120.16</v>
      </c>
      <c r="D243" s="44">
        <f>IFERROR(VLOOKUP(B243,Sheet2!A:D,4,FALSE),0)</f>
        <v>84.11</v>
      </c>
      <c r="E243" s="45"/>
      <c r="F243" s="85">
        <f t="shared" si="22"/>
        <v>0</v>
      </c>
      <c r="G243" s="47" t="s">
        <v>37</v>
      </c>
      <c r="H243" s="86" t="str">
        <f>IFERROR(VLOOKUP(B243,Sheet2!A:E,2,FALSE),0)</f>
        <v xml:space="preserve">Expansion Joint Flange,  ANSI 150#     8 bolt x  9.0" O.D. </v>
      </c>
      <c r="I243" s="117">
        <f>IFERROR(VLOOKUP(B243,Sheet2!A:E,5,FALSE),0)</f>
        <v>18</v>
      </c>
      <c r="J243" s="40">
        <f t="shared" si="18"/>
        <v>0</v>
      </c>
      <c r="K243" s="5">
        <f t="shared" si="19"/>
        <v>0</v>
      </c>
    </row>
    <row r="244" spans="1:11" x14ac:dyDescent="0.2">
      <c r="A244" s="41"/>
      <c r="B244" s="116" t="s">
        <v>198</v>
      </c>
      <c r="C244" s="43">
        <f>IFERROR(VLOOKUP(B244,Sheet2!A:D,3,FALSE),0)</f>
        <v>204.28</v>
      </c>
      <c r="D244" s="44">
        <f>IFERROR(VLOOKUP(B244,Sheet2!A:D,4,FALSE),0)</f>
        <v>143</v>
      </c>
      <c r="E244" s="45"/>
      <c r="F244" s="85">
        <f t="shared" si="22"/>
        <v>0</v>
      </c>
      <c r="G244" s="47" t="s">
        <v>39</v>
      </c>
      <c r="H244" s="86" t="str">
        <f>IFERROR(VLOOKUP(B244,Sheet2!A:E,2,FALSE),0)</f>
        <v xml:space="preserve">Expansion Joint Flange,  ANSI 150#    8 bolt x  11.0" O.D.  </v>
      </c>
      <c r="I244" s="117">
        <f>IFERROR(VLOOKUP(B244,Sheet2!A:E,5,FALSE),0)</f>
        <v>28</v>
      </c>
      <c r="J244" s="40">
        <f t="shared" si="18"/>
        <v>0</v>
      </c>
      <c r="K244" s="5">
        <f t="shared" si="19"/>
        <v>0</v>
      </c>
    </row>
    <row r="245" spans="1:11" x14ac:dyDescent="0.2">
      <c r="A245" s="41"/>
      <c r="B245" s="51"/>
      <c r="C245" s="156">
        <f>IFERROR(VLOOKUP(B245,Sheet2!A:D,3,FALSE),0)</f>
        <v>0</v>
      </c>
      <c r="D245" s="157">
        <f>IFERROR(VLOOKUP(B245,Sheet2!A:D,4,FALSE),0)</f>
        <v>0</v>
      </c>
      <c r="E245" s="45"/>
      <c r="F245" s="159">
        <f t="shared" si="22"/>
        <v>0</v>
      </c>
      <c r="G245" s="47"/>
      <c r="H245" s="185">
        <f>IFERROR(VLOOKUP(B245,Sheet2!A:E,2,FALSE),0)</f>
        <v>0</v>
      </c>
      <c r="I245" s="39">
        <f>IFERROR(VLOOKUP(B245,Sheet2!A:E,5,FALSE),0)</f>
        <v>0</v>
      </c>
      <c r="J245" s="40">
        <f t="shared" si="18"/>
        <v>0</v>
      </c>
      <c r="K245" s="5">
        <f t="shared" si="19"/>
        <v>0</v>
      </c>
    </row>
    <row r="246" spans="1:11" ht="13.5" thickBot="1" x14ac:dyDescent="0.25">
      <c r="A246" s="52"/>
      <c r="B246" s="62"/>
      <c r="C246" s="168">
        <f>IFERROR(VLOOKUP(B246,Sheet2!A:D,3,FALSE),0)</f>
        <v>0</v>
      </c>
      <c r="D246" s="164">
        <f>IFERROR(VLOOKUP(B246,Sheet2!A:D,4,FALSE),0)</f>
        <v>0</v>
      </c>
      <c r="E246" s="65"/>
      <c r="F246" s="160">
        <f t="shared" si="22"/>
        <v>0</v>
      </c>
      <c r="G246" s="67"/>
      <c r="H246" s="183">
        <f>IFERROR(VLOOKUP(B246,Sheet2!A:E,2,FALSE),0)</f>
        <v>0</v>
      </c>
      <c r="I246" s="39">
        <f>IFERROR(VLOOKUP(B246,Sheet2!A:E,5,FALSE),0)</f>
        <v>0</v>
      </c>
      <c r="J246" s="40">
        <f t="shared" si="18"/>
        <v>0</v>
      </c>
      <c r="K246" s="5">
        <f t="shared" si="19"/>
        <v>0</v>
      </c>
    </row>
    <row r="247" spans="1:11" ht="13.5" thickBot="1" x14ac:dyDescent="0.25">
      <c r="A247" s="31"/>
      <c r="B247" s="291" t="s">
        <v>1345</v>
      </c>
      <c r="C247" s="292"/>
      <c r="D247" s="292"/>
      <c r="E247" s="292"/>
      <c r="F247" s="292"/>
      <c r="G247" s="292"/>
      <c r="H247" s="293"/>
      <c r="I247" s="39">
        <f>IFERROR(VLOOKUP(B247,Sheet2!A:E,5,FALSE),0)</f>
        <v>0</v>
      </c>
      <c r="J247" s="40">
        <f t="shared" si="18"/>
        <v>0</v>
      </c>
      <c r="K247" s="5">
        <f t="shared" si="19"/>
        <v>0</v>
      </c>
    </row>
    <row r="248" spans="1:11" x14ac:dyDescent="0.2">
      <c r="A248" s="31"/>
      <c r="B248" s="55"/>
      <c r="C248" s="161">
        <f>IFERROR(VLOOKUP(B248,Sheet2!A:D,3,FALSE),0)</f>
        <v>0</v>
      </c>
      <c r="D248" s="162">
        <f>IFERROR(VLOOKUP(B248,Sheet2!A:D,4,FALSE),0)</f>
        <v>0</v>
      </c>
      <c r="E248" s="35"/>
      <c r="F248" s="155">
        <f t="shared" ref="F248:F264" si="23">D248*E248</f>
        <v>0</v>
      </c>
      <c r="G248" s="37"/>
      <c r="H248" s="184">
        <f>IFERROR(VLOOKUP(B248,Sheet2!A:E,2,FALSE),0)</f>
        <v>0</v>
      </c>
      <c r="I248" s="39">
        <f>IFERROR(VLOOKUP(B248,Sheet2!A:E,5,FALSE),0)</f>
        <v>0</v>
      </c>
      <c r="J248" s="40">
        <f t="shared" si="18"/>
        <v>0</v>
      </c>
      <c r="K248" s="5">
        <f t="shared" si="19"/>
        <v>0</v>
      </c>
    </row>
    <row r="249" spans="1:11" x14ac:dyDescent="0.2">
      <c r="A249" s="41"/>
      <c r="B249" s="51" t="s">
        <v>199</v>
      </c>
      <c r="C249" s="43">
        <f>IFERROR(VLOOKUP(B249,Sheet2!A:D,3,FALSE),0)</f>
        <v>140.44</v>
      </c>
      <c r="D249" s="44">
        <f>IFERROR(VLOOKUP(B249,Sheet2!A:D,4,FALSE),0)</f>
        <v>98.31</v>
      </c>
      <c r="E249" s="45"/>
      <c r="F249" s="85">
        <f t="shared" si="23"/>
        <v>0</v>
      </c>
      <c r="G249" s="47" t="s">
        <v>28</v>
      </c>
      <c r="H249" s="86" t="str">
        <f>IFERROR(VLOOKUP(B249,Sheet2!A:E,2,FALSE),0)</f>
        <v>Flange,  compression x flange, ANSI 150#  4 bolt x 7.5 O.D.</v>
      </c>
      <c r="I249" s="39">
        <f>IFERROR(VLOOKUP(B249,Sheet2!A:E,5,FALSE),0)</f>
        <v>5.8</v>
      </c>
      <c r="J249" s="40">
        <f t="shared" si="18"/>
        <v>0</v>
      </c>
      <c r="K249" s="5">
        <f t="shared" si="19"/>
        <v>0</v>
      </c>
    </row>
    <row r="250" spans="1:11" x14ac:dyDescent="0.2">
      <c r="A250" s="41"/>
      <c r="B250" s="51"/>
      <c r="C250" s="156">
        <f>IFERROR(VLOOKUP(B250,Sheet2!A:D,3,FALSE),0)</f>
        <v>0</v>
      </c>
      <c r="D250" s="157">
        <f>IFERROR(VLOOKUP(B250,Sheet2!A:D,4,FALSE),0)</f>
        <v>0</v>
      </c>
      <c r="E250" s="45"/>
      <c r="F250" s="159">
        <f t="shared" si="23"/>
        <v>0</v>
      </c>
      <c r="G250" s="47"/>
      <c r="H250" s="185">
        <f>IFERROR(VLOOKUP(B250,Sheet2!A:E,2,FALSE),0)</f>
        <v>0</v>
      </c>
      <c r="I250" s="39">
        <f>IFERROR(VLOOKUP(B250,Sheet2!A:E,5,FALSE),0)</f>
        <v>0</v>
      </c>
      <c r="J250" s="40">
        <f t="shared" si="18"/>
        <v>0</v>
      </c>
      <c r="K250" s="5">
        <f t="shared" si="19"/>
        <v>0</v>
      </c>
    </row>
    <row r="251" spans="1:11" ht="13.5" thickBot="1" x14ac:dyDescent="0.25">
      <c r="A251" s="52"/>
      <c r="B251" s="62"/>
      <c r="C251" s="168">
        <f>IFERROR(VLOOKUP(B251,Sheet2!A:D,3,FALSE),0)</f>
        <v>0</v>
      </c>
      <c r="D251" s="164">
        <f>IFERROR(VLOOKUP(B251,Sheet2!A:D,4,FALSE),0)</f>
        <v>0</v>
      </c>
      <c r="E251" s="65"/>
      <c r="F251" s="160">
        <f t="shared" si="23"/>
        <v>0</v>
      </c>
      <c r="G251" s="67"/>
      <c r="H251" s="183">
        <f>IFERROR(VLOOKUP(B251,Sheet2!A:E,2,FALSE),0)</f>
        <v>0</v>
      </c>
      <c r="I251" s="39">
        <f>IFERROR(VLOOKUP(B251,Sheet2!A:E,5,FALSE),0)</f>
        <v>0</v>
      </c>
      <c r="J251" s="40">
        <f t="shared" si="18"/>
        <v>0</v>
      </c>
      <c r="K251" s="5">
        <f t="shared" si="19"/>
        <v>0</v>
      </c>
    </row>
    <row r="252" spans="1:11" x14ac:dyDescent="0.2">
      <c r="A252" s="53"/>
      <c r="B252" s="55"/>
      <c r="C252" s="161">
        <f>IFERROR(VLOOKUP(B252,Sheet2!A:D,3,FALSE),0)</f>
        <v>0</v>
      </c>
      <c r="D252" s="162">
        <f>IFERROR(VLOOKUP(B252,Sheet2!A:D,4,FALSE),0)</f>
        <v>0</v>
      </c>
      <c r="E252" s="35"/>
      <c r="F252" s="155">
        <f t="shared" si="23"/>
        <v>0</v>
      </c>
      <c r="G252" s="37"/>
      <c r="H252" s="186">
        <f>IFERROR(VLOOKUP(B252,Sheet2!A:E,2,FALSE),0)</f>
        <v>0</v>
      </c>
      <c r="I252" s="39">
        <f>IFERROR(VLOOKUP(B252,Sheet2!A:E,5,FALSE),0)</f>
        <v>0</v>
      </c>
      <c r="J252" s="40">
        <f t="shared" si="18"/>
        <v>0</v>
      </c>
      <c r="K252" s="5">
        <f t="shared" si="19"/>
        <v>0</v>
      </c>
    </row>
    <row r="253" spans="1:11" x14ac:dyDescent="0.2">
      <c r="A253" s="54"/>
      <c r="B253" s="51"/>
      <c r="C253" s="156">
        <f>IFERROR(VLOOKUP(B253,Sheet2!A:D,3,FALSE),0)</f>
        <v>0</v>
      </c>
      <c r="D253" s="157">
        <f>IFERROR(VLOOKUP(B253,Sheet2!A:D,4,FALSE),0)</f>
        <v>0</v>
      </c>
      <c r="E253" s="45"/>
      <c r="F253" s="171">
        <f t="shared" si="23"/>
        <v>0</v>
      </c>
      <c r="G253" s="47"/>
      <c r="H253" s="187">
        <f>IFERROR(VLOOKUP(B253,Sheet2!A:E,2,FALSE),0)</f>
        <v>0</v>
      </c>
      <c r="I253" s="39">
        <f>IFERROR(VLOOKUP(B253,Sheet2!A:E,5,FALSE),0)</f>
        <v>0</v>
      </c>
      <c r="J253" s="40">
        <f t="shared" si="18"/>
        <v>0</v>
      </c>
      <c r="K253" s="5">
        <f t="shared" si="19"/>
        <v>0</v>
      </c>
    </row>
    <row r="254" spans="1:11" x14ac:dyDescent="0.2">
      <c r="A254" s="54"/>
      <c r="B254" s="51" t="s">
        <v>200</v>
      </c>
      <c r="C254" s="43">
        <f>IFERROR(VLOOKUP(B254,Sheet2!A:D,3,FALSE),0)</f>
        <v>132.16999999999999</v>
      </c>
      <c r="D254" s="44">
        <f>IFERROR(VLOOKUP(B254,Sheet2!A:D,4,FALSE),0)</f>
        <v>92.52</v>
      </c>
      <c r="E254" s="45"/>
      <c r="F254" s="46">
        <f t="shared" si="23"/>
        <v>0</v>
      </c>
      <c r="G254" s="47" t="s">
        <v>37</v>
      </c>
      <c r="H254" s="100" t="str">
        <f>IFERROR(VLOOKUP(B254,Sheet2!A:E,2,FALSE),0)</f>
        <v xml:space="preserve">Flange, ANSI 150#  8 bolt x  9.0" O.D.     </v>
      </c>
      <c r="I254" s="39">
        <f>IFERROR(VLOOKUP(B254,Sheet2!A:E,5,FALSE),0)</f>
        <v>5.2</v>
      </c>
      <c r="J254" s="40">
        <f t="shared" si="18"/>
        <v>0</v>
      </c>
      <c r="K254" s="5">
        <f t="shared" si="19"/>
        <v>0</v>
      </c>
    </row>
    <row r="255" spans="1:11" x14ac:dyDescent="0.2">
      <c r="A255" s="54"/>
      <c r="B255" s="51" t="s">
        <v>201</v>
      </c>
      <c r="C255" s="43">
        <f>IFERROR(VLOOKUP(B255,Sheet2!A:D,3,FALSE),0)</f>
        <v>180.24</v>
      </c>
      <c r="D255" s="44">
        <f>IFERROR(VLOOKUP(B255,Sheet2!A:D,4,FALSE),0)</f>
        <v>126.17</v>
      </c>
      <c r="E255" s="45"/>
      <c r="F255" s="46">
        <f t="shared" si="23"/>
        <v>0</v>
      </c>
      <c r="G255" s="47" t="s">
        <v>39</v>
      </c>
      <c r="H255" s="100" t="str">
        <f>IFERROR(VLOOKUP(B255,Sheet2!A:E,2,FALSE),0)</f>
        <v xml:space="preserve">Flange, ANSI 150#  8 bolt x  11.0" O.D.     </v>
      </c>
      <c r="I255" s="117">
        <f>IFERROR(VLOOKUP(B255,Sheet2!A:E,5,FALSE),0)</f>
        <v>7.5</v>
      </c>
      <c r="J255" s="40">
        <f t="shared" si="18"/>
        <v>0</v>
      </c>
      <c r="K255" s="5">
        <f t="shared" si="19"/>
        <v>0</v>
      </c>
    </row>
    <row r="256" spans="1:11" x14ac:dyDescent="0.2">
      <c r="A256" s="54"/>
      <c r="B256" s="51"/>
      <c r="C256" s="156">
        <f>IFERROR(VLOOKUP(B256,Sheet2!A:D,3,FALSE),0)</f>
        <v>0</v>
      </c>
      <c r="D256" s="157">
        <f>IFERROR(VLOOKUP(B256,Sheet2!A:D,4,FALSE),0)</f>
        <v>0</v>
      </c>
      <c r="E256" s="45"/>
      <c r="F256" s="171">
        <f t="shared" si="23"/>
        <v>0</v>
      </c>
      <c r="G256" s="47"/>
      <c r="H256" s="187">
        <f>IFERROR(VLOOKUP(B256,Sheet2!A:E,2,FALSE),0)</f>
        <v>0</v>
      </c>
      <c r="I256" s="39">
        <f>IFERROR(VLOOKUP(B256,Sheet2!A:E,5,FALSE),0)</f>
        <v>0</v>
      </c>
      <c r="J256" s="40">
        <f t="shared" si="18"/>
        <v>0</v>
      </c>
      <c r="K256" s="5">
        <f t="shared" si="19"/>
        <v>0</v>
      </c>
    </row>
    <row r="257" spans="1:11" ht="13.5" thickBot="1" x14ac:dyDescent="0.25">
      <c r="A257" s="80"/>
      <c r="B257" s="62"/>
      <c r="C257" s="168">
        <f>IFERROR(VLOOKUP(B257,Sheet2!A:D,3,FALSE),0)</f>
        <v>0</v>
      </c>
      <c r="D257" s="164">
        <f>IFERROR(VLOOKUP(B257,Sheet2!A:D,4,FALSE),0)</f>
        <v>0</v>
      </c>
      <c r="E257" s="65"/>
      <c r="F257" s="173">
        <f t="shared" si="23"/>
        <v>0</v>
      </c>
      <c r="G257" s="67"/>
      <c r="H257" s="188">
        <f>IFERROR(VLOOKUP(B257,Sheet2!A:E,2,FALSE),0)</f>
        <v>0</v>
      </c>
      <c r="I257" s="39">
        <f>IFERROR(VLOOKUP(B257,Sheet2!A:E,5,FALSE),0)</f>
        <v>0</v>
      </c>
      <c r="J257" s="40">
        <f t="shared" si="18"/>
        <v>0</v>
      </c>
      <c r="K257" s="5">
        <f t="shared" si="19"/>
        <v>0</v>
      </c>
    </row>
    <row r="258" spans="1:11" x14ac:dyDescent="0.2">
      <c r="A258" s="31"/>
      <c r="B258" s="55"/>
      <c r="C258" s="161">
        <f>IFERROR(VLOOKUP(B258,Sheet2!A:D,3,FALSE),0)</f>
        <v>0</v>
      </c>
      <c r="D258" s="162">
        <f>IFERROR(VLOOKUP(B258,Sheet2!A:D,4,FALSE),0)</f>
        <v>0</v>
      </c>
      <c r="E258" s="35"/>
      <c r="F258" s="155">
        <f t="shared" si="23"/>
        <v>0</v>
      </c>
      <c r="G258" s="37"/>
      <c r="H258" s="184">
        <f>IFERROR(VLOOKUP(B258,Sheet2!A:E,2,FALSE),0)</f>
        <v>0</v>
      </c>
      <c r="I258" s="39">
        <f>IFERROR(VLOOKUP(B258,Sheet2!A:E,5,FALSE),0)</f>
        <v>0</v>
      </c>
      <c r="J258" s="40">
        <f t="shared" si="18"/>
        <v>0</v>
      </c>
      <c r="K258" s="5">
        <f t="shared" si="19"/>
        <v>0</v>
      </c>
    </row>
    <row r="259" spans="1:11" x14ac:dyDescent="0.2">
      <c r="A259" s="41"/>
      <c r="B259" s="51"/>
      <c r="C259" s="156">
        <f>IFERROR(VLOOKUP(B259,Sheet2!A:D,3,FALSE),0)</f>
        <v>0</v>
      </c>
      <c r="D259" s="157">
        <f>IFERROR(VLOOKUP(B259,Sheet2!A:D,4,FALSE),0)</f>
        <v>0</v>
      </c>
      <c r="E259" s="45"/>
      <c r="F259" s="159">
        <f t="shared" si="23"/>
        <v>0</v>
      </c>
      <c r="G259" s="47"/>
      <c r="H259" s="185">
        <f>IFERROR(VLOOKUP(B259,Sheet2!A:E,2,FALSE),0)</f>
        <v>0</v>
      </c>
      <c r="I259" s="39">
        <f>IFERROR(VLOOKUP(B259,Sheet2!A:E,5,FALSE),0)</f>
        <v>0</v>
      </c>
      <c r="J259" s="40">
        <f t="shared" si="18"/>
        <v>0</v>
      </c>
      <c r="K259" s="5">
        <f t="shared" si="19"/>
        <v>0</v>
      </c>
    </row>
    <row r="260" spans="1:11" x14ac:dyDescent="0.2">
      <c r="A260" s="41"/>
      <c r="B260" s="51" t="s">
        <v>202</v>
      </c>
      <c r="C260" s="43">
        <f>IFERROR(VLOOKUP(B260,Sheet2!A:D,3,FALSE),0)</f>
        <v>31.24</v>
      </c>
      <c r="D260" s="44">
        <f>IFERROR(VLOOKUP(B260,Sheet2!A:D,4,FALSE),0)</f>
        <v>21.87</v>
      </c>
      <c r="E260" s="45"/>
      <c r="F260" s="85">
        <f t="shared" si="23"/>
        <v>0</v>
      </c>
      <c r="G260" s="47" t="s">
        <v>28</v>
      </c>
      <c r="H260" s="86" t="str">
        <f>IFERROR(VLOOKUP(B260,Sheet2!A:E,2,FALSE),0)</f>
        <v>Bolt and Gasket set,   4 x 2-3/4" long bolts</v>
      </c>
      <c r="I260" s="117">
        <f>IFERROR(VLOOKUP(B260,Sheet2!A:E,5,FALSE),0)</f>
        <v>11.9</v>
      </c>
      <c r="J260" s="40">
        <f t="shared" si="18"/>
        <v>0</v>
      </c>
      <c r="K260" s="5">
        <f t="shared" si="19"/>
        <v>0</v>
      </c>
    </row>
    <row r="261" spans="1:11" x14ac:dyDescent="0.2">
      <c r="A261" s="41"/>
      <c r="B261" s="51" t="s">
        <v>203</v>
      </c>
      <c r="C261" s="43">
        <f>IFERROR(VLOOKUP(B261,Sheet2!A:D,3,FALSE),0)</f>
        <v>66.790000000000006</v>
      </c>
      <c r="D261" s="44">
        <f>IFERROR(VLOOKUP(B261,Sheet2!A:D,4,FALSE),0)</f>
        <v>46.75</v>
      </c>
      <c r="E261" s="45"/>
      <c r="F261" s="85">
        <f t="shared" si="23"/>
        <v>0</v>
      </c>
      <c r="G261" s="47" t="s">
        <v>37</v>
      </c>
      <c r="H261" s="86" t="str">
        <f>IFERROR(VLOOKUP(B261,Sheet2!A:E,2,FALSE),0)</f>
        <v>Bolt and Gasket set,  8 x 3" long bolts</v>
      </c>
      <c r="I261" s="117">
        <f>IFERROR(VLOOKUP(B261,Sheet2!A:E,5,FALSE),0)</f>
        <v>3.55</v>
      </c>
      <c r="J261" s="40">
        <f t="shared" si="18"/>
        <v>0</v>
      </c>
      <c r="K261" s="5">
        <f t="shared" si="19"/>
        <v>0</v>
      </c>
    </row>
    <row r="262" spans="1:11" x14ac:dyDescent="0.2">
      <c r="A262" s="41"/>
      <c r="B262" s="51" t="s">
        <v>204</v>
      </c>
      <c r="C262" s="43">
        <f>IFERROR(VLOOKUP(B262,Sheet2!A:D,3,FALSE),0)</f>
        <v>101.29</v>
      </c>
      <c r="D262" s="44">
        <f>IFERROR(VLOOKUP(B262,Sheet2!A:D,4,FALSE),0)</f>
        <v>70.91</v>
      </c>
      <c r="E262" s="45"/>
      <c r="F262" s="85">
        <f t="shared" si="23"/>
        <v>0</v>
      </c>
      <c r="G262" s="47" t="s">
        <v>39</v>
      </c>
      <c r="H262" s="86" t="str">
        <f>IFERROR(VLOOKUP(B262,Sheet2!A:E,2,FALSE),0)</f>
        <v xml:space="preserve">Bolt and Gasket set,  8 x 3-1/4" long bolts    </v>
      </c>
      <c r="I262" s="117">
        <f>IFERROR(VLOOKUP(B262,Sheet2!A:E,5,FALSE),0)</f>
        <v>5.2</v>
      </c>
      <c r="J262" s="40">
        <f t="shared" si="18"/>
        <v>0</v>
      </c>
      <c r="K262" s="5">
        <f t="shared" si="19"/>
        <v>0</v>
      </c>
    </row>
    <row r="263" spans="1:11" x14ac:dyDescent="0.2">
      <c r="A263" s="41"/>
      <c r="B263" s="51"/>
      <c r="C263" s="156">
        <f>IFERROR(VLOOKUP(B263,Sheet2!A:D,3,FALSE),0)</f>
        <v>0</v>
      </c>
      <c r="D263" s="157">
        <f>IFERROR(VLOOKUP(B263,Sheet2!A:D,4,FALSE),0)</f>
        <v>0</v>
      </c>
      <c r="E263" s="45"/>
      <c r="F263" s="159">
        <f t="shared" si="23"/>
        <v>0</v>
      </c>
      <c r="G263" s="47"/>
      <c r="H263" s="185">
        <f>IFERROR(VLOOKUP(B263,Sheet2!A:E,2,FALSE),0)</f>
        <v>0</v>
      </c>
      <c r="I263" s="39">
        <f>IFERROR(VLOOKUP(B263,Sheet2!A:E,5,FALSE),0)</f>
        <v>0</v>
      </c>
      <c r="J263" s="40">
        <f t="shared" si="18"/>
        <v>0</v>
      </c>
      <c r="K263" s="5">
        <f t="shared" si="19"/>
        <v>0</v>
      </c>
    </row>
    <row r="264" spans="1:11" ht="13.5" thickBot="1" x14ac:dyDescent="0.25">
      <c r="A264" s="52"/>
      <c r="B264" s="62"/>
      <c r="C264" s="168">
        <f>IFERROR(VLOOKUP(B264,Sheet2!A:D,3,FALSE),0)</f>
        <v>0</v>
      </c>
      <c r="D264" s="164">
        <f>IFERROR(VLOOKUP(B264,Sheet2!A:D,4,FALSE),0)</f>
        <v>0</v>
      </c>
      <c r="E264" s="65"/>
      <c r="F264" s="160">
        <f t="shared" si="23"/>
        <v>0</v>
      </c>
      <c r="G264" s="67"/>
      <c r="H264" s="183">
        <f>IFERROR(VLOOKUP(B264,Sheet2!A:E,2,FALSE),0)</f>
        <v>0</v>
      </c>
      <c r="I264" s="39">
        <f>IFERROR(VLOOKUP(B264,Sheet2!A:E,5,FALSE),0)</f>
        <v>0</v>
      </c>
      <c r="J264" s="40">
        <f t="shared" ref="J264:J327" si="24">I264*E264</f>
        <v>0</v>
      </c>
      <c r="K264" s="5">
        <f t="shared" ref="K264:K327" si="25">E264*C264</f>
        <v>0</v>
      </c>
    </row>
    <row r="265" spans="1:11" ht="13.5" thickBot="1" x14ac:dyDescent="0.25">
      <c r="A265" s="54"/>
      <c r="B265" s="282" t="s">
        <v>1344</v>
      </c>
      <c r="C265" s="286"/>
      <c r="D265" s="286"/>
      <c r="E265" s="286"/>
      <c r="F265" s="286"/>
      <c r="G265" s="286"/>
      <c r="H265" s="287"/>
      <c r="I265" s="39">
        <f>IFERROR(VLOOKUP(B265,Sheet2!A:E,5,FALSE),0)</f>
        <v>0</v>
      </c>
      <c r="J265" s="40">
        <f t="shared" si="24"/>
        <v>0</v>
      </c>
      <c r="K265" s="5">
        <f t="shared" si="25"/>
        <v>0</v>
      </c>
    </row>
    <row r="266" spans="1:11" x14ac:dyDescent="0.2">
      <c r="A266" s="31"/>
      <c r="B266" s="55" t="s">
        <v>205</v>
      </c>
      <c r="C266" s="33">
        <f>IFERROR(VLOOKUP(B266,Sheet2!A:D,3,FALSE),0)</f>
        <v>39.119999999999997</v>
      </c>
      <c r="D266" s="34">
        <f>IFERROR(VLOOKUP(B266,Sheet2!A:D,4,FALSE),0)</f>
        <v>27.38</v>
      </c>
      <c r="E266" s="35"/>
      <c r="F266" s="36">
        <f t="shared" ref="F266:F276" si="26">D266*E266</f>
        <v>0</v>
      </c>
      <c r="G266" s="37" t="s">
        <v>20</v>
      </c>
      <c r="H266" s="83" t="str">
        <f>IFERROR(VLOOKUP(B266,Sheet2!A:E,2,FALSE),0)</f>
        <v>Wall Outlet, ¾” Inlet, (4) ½” fem npt outlets</v>
      </c>
      <c r="I266" s="39">
        <f>IFERROR(VLOOKUP(B266,Sheet2!A:E,5,FALSE),0)</f>
        <v>1.17</v>
      </c>
      <c r="J266" s="40">
        <f t="shared" si="24"/>
        <v>0</v>
      </c>
      <c r="K266" s="5">
        <f t="shared" si="25"/>
        <v>0</v>
      </c>
    </row>
    <row r="267" spans="1:11" x14ac:dyDescent="0.2">
      <c r="A267" s="41"/>
      <c r="B267" s="51" t="s">
        <v>206</v>
      </c>
      <c r="C267" s="43">
        <f>IFERROR(VLOOKUP(B267,Sheet2!A:D,3,FALSE),0)</f>
        <v>39.68</v>
      </c>
      <c r="D267" s="44">
        <f>IFERROR(VLOOKUP(B267,Sheet2!A:D,4,FALSE),0)</f>
        <v>27.77</v>
      </c>
      <c r="E267" s="45"/>
      <c r="F267" s="46">
        <f t="shared" si="26"/>
        <v>0</v>
      </c>
      <c r="G267" s="47" t="s">
        <v>22</v>
      </c>
      <c r="H267" s="100" t="str">
        <f>IFERROR(VLOOKUP(B267,Sheet2!A:E,2,FALSE),0)</f>
        <v>Wall Outlet, 1” Inlet, (4) ½” fem npt outlets</v>
      </c>
      <c r="I267" s="39">
        <f>IFERROR(VLOOKUP(B267,Sheet2!A:E,5,FALSE),0)</f>
        <v>1.18</v>
      </c>
      <c r="J267" s="40">
        <f t="shared" si="24"/>
        <v>0</v>
      </c>
      <c r="K267" s="5">
        <f t="shared" si="25"/>
        <v>0</v>
      </c>
    </row>
    <row r="268" spans="1:11" x14ac:dyDescent="0.2">
      <c r="A268" s="41"/>
      <c r="B268" s="51"/>
      <c r="C268" s="199">
        <f>IFERROR(VLOOKUP(B268,Sheet2!A:D,3,FALSE),0)</f>
        <v>0</v>
      </c>
      <c r="D268" s="200">
        <f>IFERROR(VLOOKUP(B268,Sheet2!A:D,4,FALSE),0)</f>
        <v>0</v>
      </c>
      <c r="E268" s="90"/>
      <c r="F268" s="171">
        <f t="shared" si="26"/>
        <v>0</v>
      </c>
      <c r="G268" s="47"/>
      <c r="H268" s="180">
        <f>IFERROR(VLOOKUP(B268,Sheet2!A:E,2,FALSE),0)</f>
        <v>0</v>
      </c>
      <c r="I268" s="39">
        <f>IFERROR(VLOOKUP(B268,Sheet2!A:E,5,FALSE),0)</f>
        <v>0</v>
      </c>
      <c r="J268" s="40">
        <f t="shared" si="24"/>
        <v>0</v>
      </c>
      <c r="K268" s="5">
        <f t="shared" si="25"/>
        <v>0</v>
      </c>
    </row>
    <row r="269" spans="1:11" x14ac:dyDescent="0.2">
      <c r="A269" s="41"/>
      <c r="B269" s="51"/>
      <c r="C269" s="199">
        <f>IFERROR(VLOOKUP(B269,Sheet2!A:D,3,FALSE),0)</f>
        <v>0</v>
      </c>
      <c r="D269" s="200">
        <f>IFERROR(VLOOKUP(B269,Sheet2!A:D,4,FALSE),0)</f>
        <v>0</v>
      </c>
      <c r="E269" s="90"/>
      <c r="F269" s="171">
        <f t="shared" si="26"/>
        <v>0</v>
      </c>
      <c r="G269" s="47"/>
      <c r="H269" s="180">
        <f>IFERROR(VLOOKUP(B269,Sheet2!A:E,2,FALSE),0)</f>
        <v>0</v>
      </c>
      <c r="I269" s="39">
        <f>IFERROR(VLOOKUP(B269,Sheet2!A:E,5,FALSE),0)</f>
        <v>0</v>
      </c>
      <c r="J269" s="40">
        <f t="shared" si="24"/>
        <v>0</v>
      </c>
      <c r="K269" s="5">
        <f t="shared" si="25"/>
        <v>0</v>
      </c>
    </row>
    <row r="270" spans="1:11" x14ac:dyDescent="0.2">
      <c r="A270" s="41"/>
      <c r="B270" s="51"/>
      <c r="C270" s="156">
        <f>IFERROR(VLOOKUP(B270,Sheet2!A:D,3,FALSE),0)</f>
        <v>0</v>
      </c>
      <c r="D270" s="200">
        <f>IFERROR(VLOOKUP(B270,Sheet2!A:D,4,FALSE),0)</f>
        <v>0</v>
      </c>
      <c r="E270" s="45"/>
      <c r="F270" s="171">
        <f t="shared" si="26"/>
        <v>0</v>
      </c>
      <c r="G270" s="47"/>
      <c r="H270" s="187">
        <f>IFERROR(VLOOKUP(B270,Sheet2!A:E,2,FALSE),0)</f>
        <v>0</v>
      </c>
      <c r="I270" s="39">
        <f>IFERROR(VLOOKUP(B270,Sheet2!A:E,5,FALSE),0)</f>
        <v>0</v>
      </c>
      <c r="J270" s="40">
        <f t="shared" si="24"/>
        <v>0</v>
      </c>
      <c r="K270" s="5">
        <f t="shared" si="25"/>
        <v>0</v>
      </c>
    </row>
    <row r="271" spans="1:11" x14ac:dyDescent="0.2">
      <c r="A271" s="41"/>
      <c r="B271" s="51"/>
      <c r="C271" s="156">
        <f>IFERROR(VLOOKUP(B271,Sheet2!A:D,3,FALSE),0)</f>
        <v>0</v>
      </c>
      <c r="D271" s="200">
        <f>IFERROR(VLOOKUP(B271,Sheet2!A:D,4,FALSE),0)</f>
        <v>0</v>
      </c>
      <c r="E271" s="45"/>
      <c r="F271" s="171">
        <f t="shared" si="26"/>
        <v>0</v>
      </c>
      <c r="G271" s="47"/>
      <c r="H271" s="187">
        <f>IFERROR(VLOOKUP(B271,Sheet2!A:E,2,FALSE),0)</f>
        <v>0</v>
      </c>
      <c r="I271" s="39">
        <f>IFERROR(VLOOKUP(B271,Sheet2!A:E,5,FALSE),0)</f>
        <v>0</v>
      </c>
      <c r="J271" s="40">
        <f t="shared" si="24"/>
        <v>0</v>
      </c>
      <c r="K271" s="5">
        <f t="shared" si="25"/>
        <v>0</v>
      </c>
    </row>
    <row r="272" spans="1:11" x14ac:dyDescent="0.2">
      <c r="A272" s="41"/>
      <c r="B272" s="51" t="s">
        <v>207</v>
      </c>
      <c r="C272" s="43">
        <f>IFERROR(VLOOKUP(B272,Sheet2!A:D,3,FALSE),0)</f>
        <v>65.58</v>
      </c>
      <c r="D272" s="44">
        <f>IFERROR(VLOOKUP(B272,Sheet2!A:D,4,FALSE),0)</f>
        <v>45.9</v>
      </c>
      <c r="E272" s="45"/>
      <c r="F272" s="46">
        <f t="shared" si="26"/>
        <v>0</v>
      </c>
      <c r="G272" s="47" t="s">
        <v>20</v>
      </c>
      <c r="H272" s="100" t="str">
        <f>IFERROR(VLOOKUP(B272,Sheet2!A:E,2,FALSE),0)</f>
        <v>Wall Outlet w/shutoff, ¾” Inlet, (4) ½” fem npt outlets</v>
      </c>
      <c r="I272" s="39">
        <f>IFERROR(VLOOKUP(B272,Sheet2!A:E,5,FALSE),0)</f>
        <v>2.38</v>
      </c>
      <c r="J272" s="40">
        <f t="shared" si="24"/>
        <v>0</v>
      </c>
      <c r="K272" s="5">
        <f t="shared" si="25"/>
        <v>0</v>
      </c>
    </row>
    <row r="273" spans="1:11" x14ac:dyDescent="0.2">
      <c r="A273" s="41"/>
      <c r="B273" s="51" t="s">
        <v>208</v>
      </c>
      <c r="C273" s="43">
        <f>IFERROR(VLOOKUP(B273,Sheet2!A:D,3,FALSE),0)</f>
        <v>66.14</v>
      </c>
      <c r="D273" s="44">
        <f>IFERROR(VLOOKUP(B273,Sheet2!A:D,4,FALSE),0)</f>
        <v>46.29</v>
      </c>
      <c r="E273" s="45"/>
      <c r="F273" s="46">
        <f t="shared" si="26"/>
        <v>0</v>
      </c>
      <c r="G273" s="47" t="s">
        <v>22</v>
      </c>
      <c r="H273" s="100" t="str">
        <f>IFERROR(VLOOKUP(B273,Sheet2!A:E,2,FALSE),0)</f>
        <v>Wall Outlet w/shutoff, 1” Inlet, (4) ½” fem npt outlets</v>
      </c>
      <c r="I273" s="39">
        <f>IFERROR(VLOOKUP(B273,Sheet2!A:E,5,FALSE),0)</f>
        <v>2.66</v>
      </c>
      <c r="J273" s="40">
        <f t="shared" si="24"/>
        <v>0</v>
      </c>
      <c r="K273" s="5">
        <f t="shared" si="25"/>
        <v>0</v>
      </c>
    </row>
    <row r="274" spans="1:11" x14ac:dyDescent="0.2">
      <c r="A274" s="41"/>
      <c r="B274" s="51"/>
      <c r="C274" s="156">
        <f>IFERROR(VLOOKUP(B274,Sheet2!A:D,3,FALSE),0)</f>
        <v>0</v>
      </c>
      <c r="D274" s="157">
        <f>IFERROR(VLOOKUP(B274,Sheet2!A:D,4,FALSE),0)</f>
        <v>0</v>
      </c>
      <c r="E274" s="45"/>
      <c r="F274" s="171">
        <f t="shared" si="26"/>
        <v>0</v>
      </c>
      <c r="G274" s="47"/>
      <c r="H274" s="187">
        <f>IFERROR(VLOOKUP(B274,Sheet2!A:E,2,FALSE),0)</f>
        <v>0</v>
      </c>
      <c r="I274" s="39">
        <f>IFERROR(VLOOKUP(B274,Sheet2!A:E,5,FALSE),0)</f>
        <v>0</v>
      </c>
      <c r="J274" s="40">
        <f t="shared" si="24"/>
        <v>0</v>
      </c>
      <c r="K274" s="5">
        <f t="shared" si="25"/>
        <v>0</v>
      </c>
    </row>
    <row r="275" spans="1:11" x14ac:dyDescent="0.2">
      <c r="A275" s="41"/>
      <c r="B275" s="51"/>
      <c r="C275" s="156">
        <f>IFERROR(VLOOKUP(B275,Sheet2!A:D,3,FALSE),0)</f>
        <v>0</v>
      </c>
      <c r="D275" s="157">
        <f>IFERROR(VLOOKUP(B275,Sheet2!A:D,4,FALSE),0)</f>
        <v>0</v>
      </c>
      <c r="E275" s="45"/>
      <c r="F275" s="171">
        <f t="shared" si="26"/>
        <v>0</v>
      </c>
      <c r="G275" s="47"/>
      <c r="H275" s="187">
        <f>IFERROR(VLOOKUP(B275,Sheet2!A:E,2,FALSE),0)</f>
        <v>0</v>
      </c>
      <c r="I275" s="39">
        <f>IFERROR(VLOOKUP(B275,Sheet2!A:E,5,FALSE),0)</f>
        <v>0</v>
      </c>
      <c r="J275" s="40">
        <f t="shared" si="24"/>
        <v>0</v>
      </c>
      <c r="K275" s="5">
        <f t="shared" si="25"/>
        <v>0</v>
      </c>
    </row>
    <row r="276" spans="1:11" ht="13.5" thickBot="1" x14ac:dyDescent="0.25">
      <c r="A276" s="52"/>
      <c r="B276" s="62"/>
      <c r="C276" s="168">
        <f>IFERROR(VLOOKUP(B276,Sheet2!A:D,3,FALSE),0)</f>
        <v>0</v>
      </c>
      <c r="D276" s="164">
        <f>IFERROR(VLOOKUP(B276,Sheet2!A:D,4,FALSE),0)</f>
        <v>0</v>
      </c>
      <c r="E276" s="65"/>
      <c r="F276" s="173">
        <f t="shared" si="26"/>
        <v>0</v>
      </c>
      <c r="G276" s="67"/>
      <c r="H276" s="188">
        <f>IFERROR(VLOOKUP(B276,Sheet2!A:E,2,FALSE),0)</f>
        <v>0</v>
      </c>
      <c r="I276" s="39">
        <f>IFERROR(VLOOKUP(B276,Sheet2!A:E,5,FALSE),0)</f>
        <v>0</v>
      </c>
      <c r="J276" s="40">
        <f t="shared" si="24"/>
        <v>0</v>
      </c>
      <c r="K276" s="5">
        <f t="shared" si="25"/>
        <v>0</v>
      </c>
    </row>
    <row r="277" spans="1:11" ht="13.5" thickBot="1" x14ac:dyDescent="0.25">
      <c r="A277" s="54"/>
      <c r="B277" s="282" t="s">
        <v>1343</v>
      </c>
      <c r="C277" s="286"/>
      <c r="D277" s="286"/>
      <c r="E277" s="286"/>
      <c r="F277" s="286"/>
      <c r="G277" s="286"/>
      <c r="H277" s="287"/>
      <c r="I277" s="39">
        <f>IFERROR(VLOOKUP(B277,Sheet2!A:E,5,FALSE),0)</f>
        <v>0</v>
      </c>
      <c r="J277" s="40">
        <f t="shared" si="24"/>
        <v>0</v>
      </c>
      <c r="K277" s="5">
        <f t="shared" si="25"/>
        <v>0</v>
      </c>
    </row>
    <row r="278" spans="1:11" x14ac:dyDescent="0.2">
      <c r="A278" s="263"/>
      <c r="B278" s="55"/>
      <c r="C278" s="33">
        <f>IFERROR(VLOOKUP(B278,Sheet2!A:D,3,FALSE),0)</f>
        <v>0</v>
      </c>
      <c r="D278" s="34">
        <f>IFERROR(VLOOKUP(B278,Sheet2!A:D,4,FALSE),0)</f>
        <v>0</v>
      </c>
      <c r="E278" s="35"/>
      <c r="F278" s="36">
        <f t="shared" ref="F278:F283" si="27">D278*E278</f>
        <v>0</v>
      </c>
      <c r="G278" s="37"/>
      <c r="H278" s="186">
        <f>IFERROR(VLOOKUP(B278,Sheet2!A:E,2,FALSE),0)</f>
        <v>0</v>
      </c>
      <c r="I278" s="39">
        <f>IFERROR(VLOOKUP(B278,Sheet2!A:E,5,FALSE),0)</f>
        <v>0</v>
      </c>
      <c r="J278" s="40">
        <f t="shared" si="24"/>
        <v>0</v>
      </c>
      <c r="K278" s="5">
        <f t="shared" si="25"/>
        <v>0</v>
      </c>
    </row>
    <row r="279" spans="1:11" x14ac:dyDescent="0.2">
      <c r="A279" s="264"/>
      <c r="B279" s="51" t="s">
        <v>209</v>
      </c>
      <c r="C279" s="43">
        <f>IFERROR(VLOOKUP(B279,Sheet2!A:D,3,FALSE),0)</f>
        <v>51.66</v>
      </c>
      <c r="D279" s="44">
        <f>IFERROR(VLOOKUP(B279,Sheet2!A:D,4,FALSE),0)</f>
        <v>36.159999999999997</v>
      </c>
      <c r="E279" s="45"/>
      <c r="F279" s="46">
        <f t="shared" si="27"/>
        <v>0</v>
      </c>
      <c r="G279" s="47" t="s">
        <v>20</v>
      </c>
      <c r="H279" s="100" t="str">
        <f>IFERROR(VLOOKUP(B279,Sheet2!A:E,2,FALSE),0)</f>
        <v>Outside or Thru Wall Outlet, (1) 1/2" fem npt outlet</v>
      </c>
      <c r="I279" s="39">
        <f>IFERROR(VLOOKUP(B279,Sheet2!A:E,5,FALSE),0)</f>
        <v>1.1299999999999999</v>
      </c>
      <c r="J279" s="40">
        <f t="shared" si="24"/>
        <v>0</v>
      </c>
      <c r="K279" s="5">
        <f t="shared" si="25"/>
        <v>0</v>
      </c>
    </row>
    <row r="280" spans="1:11" x14ac:dyDescent="0.2">
      <c r="A280" s="264"/>
      <c r="B280" s="51" t="s">
        <v>210</v>
      </c>
      <c r="C280" s="43">
        <f>IFERROR(VLOOKUP(B280,Sheet2!A:D,3,FALSE),0)</f>
        <v>56.47</v>
      </c>
      <c r="D280" s="44">
        <f>IFERROR(VLOOKUP(B280,Sheet2!A:D,4,FALSE),0)</f>
        <v>39.53</v>
      </c>
      <c r="E280" s="45"/>
      <c r="F280" s="46">
        <f t="shared" si="27"/>
        <v>0</v>
      </c>
      <c r="G280" s="47" t="s">
        <v>22</v>
      </c>
      <c r="H280" s="100" t="str">
        <f>IFERROR(VLOOKUP(B280,Sheet2!A:E,2,FALSE),0)</f>
        <v>Outside or Thru Wall Outlet, (1) 1/2" fem npt outlet</v>
      </c>
      <c r="I280" s="39">
        <f>IFERROR(VLOOKUP(B280,Sheet2!A:E,5,FALSE),0)</f>
        <v>1.98</v>
      </c>
      <c r="J280" s="40">
        <f t="shared" si="24"/>
        <v>0</v>
      </c>
      <c r="K280" s="5">
        <f t="shared" si="25"/>
        <v>0</v>
      </c>
    </row>
    <row r="281" spans="1:11" x14ac:dyDescent="0.2">
      <c r="A281" s="264"/>
      <c r="B281" s="51"/>
      <c r="C281" s="156">
        <f>IFERROR(VLOOKUP(B281,Sheet2!A:D,3,FALSE),0)</f>
        <v>0</v>
      </c>
      <c r="D281" s="157">
        <f>IFERROR(VLOOKUP(B281,Sheet2!A:D,4,FALSE),0)</f>
        <v>0</v>
      </c>
      <c r="E281" s="45"/>
      <c r="F281" s="171">
        <f t="shared" si="27"/>
        <v>0</v>
      </c>
      <c r="G281" s="47"/>
      <c r="H281" s="187">
        <f>IFERROR(VLOOKUP(B281,Sheet2!A:E,2,FALSE),0)</f>
        <v>0</v>
      </c>
      <c r="I281" s="39">
        <f>IFERROR(VLOOKUP(B281,Sheet2!A:E,5,FALSE),0)</f>
        <v>0</v>
      </c>
      <c r="J281" s="40">
        <f t="shared" si="24"/>
        <v>0</v>
      </c>
      <c r="K281" s="5">
        <f t="shared" si="25"/>
        <v>0</v>
      </c>
    </row>
    <row r="282" spans="1:11" x14ac:dyDescent="0.2">
      <c r="A282" s="264"/>
      <c r="B282" s="51"/>
      <c r="C282" s="156">
        <f>IFERROR(VLOOKUP(B282,Sheet2!A:D,3,FALSE),0)</f>
        <v>0</v>
      </c>
      <c r="D282" s="157">
        <f>IFERROR(VLOOKUP(B282,Sheet2!A:D,4,FALSE),0)</f>
        <v>0</v>
      </c>
      <c r="E282" s="45"/>
      <c r="F282" s="171">
        <f t="shared" si="27"/>
        <v>0</v>
      </c>
      <c r="G282" s="47"/>
      <c r="H282" s="187">
        <f>IFERROR(VLOOKUP(B282,Sheet2!A:E,2,FALSE),0)</f>
        <v>0</v>
      </c>
      <c r="I282" s="39">
        <f>IFERROR(VLOOKUP(B282,Sheet2!A:E,5,FALSE),0)</f>
        <v>0</v>
      </c>
      <c r="J282" s="40">
        <f t="shared" si="24"/>
        <v>0</v>
      </c>
      <c r="K282" s="5">
        <f t="shared" si="25"/>
        <v>0</v>
      </c>
    </row>
    <row r="283" spans="1:11" ht="13.5" thickBot="1" x14ac:dyDescent="0.25">
      <c r="A283" s="265"/>
      <c r="B283" s="62"/>
      <c r="C283" s="168">
        <f>IFERROR(VLOOKUP(B283,Sheet2!A:D,3,FALSE),0)</f>
        <v>0</v>
      </c>
      <c r="D283" s="164">
        <f>IFERROR(VLOOKUP(B283,Sheet2!A:D,4,FALSE),0)</f>
        <v>0</v>
      </c>
      <c r="E283" s="65"/>
      <c r="F283" s="173">
        <f t="shared" si="27"/>
        <v>0</v>
      </c>
      <c r="G283" s="67"/>
      <c r="H283" s="188">
        <f>IFERROR(VLOOKUP(B283,Sheet2!A:E,2,FALSE),0)</f>
        <v>0</v>
      </c>
      <c r="I283" s="39">
        <f>IFERROR(VLOOKUP(B283,Sheet2!A:E,5,FALSE),0)</f>
        <v>0</v>
      </c>
      <c r="J283" s="40">
        <f t="shared" si="24"/>
        <v>0</v>
      </c>
      <c r="K283" s="5">
        <f t="shared" si="25"/>
        <v>0</v>
      </c>
    </row>
    <row r="284" spans="1:11" ht="13.5" thickBot="1" x14ac:dyDescent="0.25">
      <c r="A284" s="54"/>
      <c r="B284" s="282" t="s">
        <v>1342</v>
      </c>
      <c r="C284" s="286"/>
      <c r="D284" s="286"/>
      <c r="E284" s="286"/>
      <c r="F284" s="286"/>
      <c r="G284" s="286"/>
      <c r="H284" s="287"/>
      <c r="I284" s="39">
        <f>IFERROR(VLOOKUP(B284,Sheet2!A:E,5,FALSE),0)</f>
        <v>0</v>
      </c>
      <c r="J284" s="40">
        <f t="shared" si="24"/>
        <v>0</v>
      </c>
      <c r="K284" s="5">
        <f t="shared" si="25"/>
        <v>0</v>
      </c>
    </row>
    <row r="285" spans="1:11" x14ac:dyDescent="0.2">
      <c r="A285" s="263"/>
      <c r="B285" s="55" t="s">
        <v>211</v>
      </c>
      <c r="C285" s="33">
        <f>IFERROR(VLOOKUP(B285,Sheet2!A:D,3,FALSE),0)</f>
        <v>9.8699999999999992</v>
      </c>
      <c r="D285" s="34">
        <f>IFERROR(VLOOKUP(B285,Sheet2!A:D,4,FALSE),0)</f>
        <v>6.91</v>
      </c>
      <c r="E285" s="35"/>
      <c r="F285" s="36">
        <f t="shared" ref="F285:F293" si="28">D285*E285</f>
        <v>0</v>
      </c>
      <c r="G285" s="37"/>
      <c r="H285" s="38" t="str">
        <f>IFERROR(VLOOKUP(B285,Sheet2!A:E,2,FALSE),0)</f>
        <v>1/4" Female NPT  Safety Quick Coupler   30 CFM  TYPE M</v>
      </c>
      <c r="I285" s="39">
        <f>IFERROR(VLOOKUP(B285,Sheet2!A:E,5,FALSE),0)</f>
        <v>0.32</v>
      </c>
      <c r="J285" s="40">
        <f t="shared" si="24"/>
        <v>0</v>
      </c>
      <c r="K285" s="5">
        <f t="shared" si="25"/>
        <v>0</v>
      </c>
    </row>
    <row r="286" spans="1:11" x14ac:dyDescent="0.2">
      <c r="A286" s="264"/>
      <c r="B286" s="51" t="s">
        <v>212</v>
      </c>
      <c r="C286" s="43">
        <f>IFERROR(VLOOKUP(B286,Sheet2!A:D,3,FALSE),0)</f>
        <v>9.91</v>
      </c>
      <c r="D286" s="44">
        <f>IFERROR(VLOOKUP(B286,Sheet2!A:D,4,FALSE),0)</f>
        <v>6.94</v>
      </c>
      <c r="E286" s="45"/>
      <c r="F286" s="46">
        <f t="shared" si="28"/>
        <v>0</v>
      </c>
      <c r="G286" s="47"/>
      <c r="H286" s="48" t="str">
        <f>IFERROR(VLOOKUP(B286,Sheet2!A:E,2,FALSE),0)</f>
        <v>1/4" Male NPT  Safety Quick Coupler       30 CFM  TYPE M</v>
      </c>
      <c r="I286" s="39">
        <f>IFERROR(VLOOKUP(B286,Sheet2!A:E,5,FALSE),0)</f>
        <v>0.25</v>
      </c>
      <c r="J286" s="40">
        <f t="shared" si="24"/>
        <v>0</v>
      </c>
      <c r="K286" s="5">
        <f t="shared" si="25"/>
        <v>0</v>
      </c>
    </row>
    <row r="287" spans="1:11" x14ac:dyDescent="0.2">
      <c r="A287" s="264"/>
      <c r="B287" s="51" t="s">
        <v>213</v>
      </c>
      <c r="C287" s="43">
        <f>IFERROR(VLOOKUP(B287,Sheet2!A:D,3,FALSE),0)</f>
        <v>11.01</v>
      </c>
      <c r="D287" s="44">
        <f>IFERROR(VLOOKUP(B287,Sheet2!A:D,4,FALSE),0)</f>
        <v>7.7</v>
      </c>
      <c r="E287" s="45"/>
      <c r="F287" s="46">
        <f t="shared" si="28"/>
        <v>0</v>
      </c>
      <c r="G287" s="47"/>
      <c r="H287" s="48" t="str">
        <f>IFERROR(VLOOKUP(B287,Sheet2!A:E,2,FALSE),0)</f>
        <v>1/2" Male NPT  Safety Quick Coupler    30 CFM  TYPE M</v>
      </c>
      <c r="I287" s="39">
        <f>IFERROR(VLOOKUP(B287,Sheet2!A:E,5,FALSE),0)</f>
        <v>0.32</v>
      </c>
      <c r="J287" s="40">
        <f t="shared" si="24"/>
        <v>0</v>
      </c>
      <c r="K287" s="5">
        <f t="shared" si="25"/>
        <v>0</v>
      </c>
    </row>
    <row r="288" spans="1:11" x14ac:dyDescent="0.2">
      <c r="A288" s="264"/>
      <c r="B288" s="51" t="s">
        <v>214</v>
      </c>
      <c r="C288" s="43">
        <f>IFERROR(VLOOKUP(B288,Sheet2!A:D,3,FALSE),0)</f>
        <v>5.5</v>
      </c>
      <c r="D288" s="44">
        <f>IFERROR(VLOOKUP(B288,Sheet2!A:D,4,FALSE),0)</f>
        <v>3.85</v>
      </c>
      <c r="E288" s="45"/>
      <c r="F288" s="46">
        <f t="shared" si="28"/>
        <v>0</v>
      </c>
      <c r="G288" s="47"/>
      <c r="H288" s="48" t="str">
        <f>IFERROR(VLOOKUP(B288,Sheet2!A:E,2,FALSE),0)</f>
        <v>Quick Coupler Plug Pack,, 1/4 npt (3) Male and (3) Female 30CFM   M</v>
      </c>
      <c r="I288" s="39">
        <f>IFERROR(VLOOKUP(B288,Sheet2!A:E,5,FALSE),0)</f>
        <v>0.32</v>
      </c>
      <c r="J288" s="40">
        <f t="shared" si="24"/>
        <v>0</v>
      </c>
      <c r="K288" s="5">
        <f t="shared" si="25"/>
        <v>0</v>
      </c>
    </row>
    <row r="289" spans="1:11" x14ac:dyDescent="0.2">
      <c r="A289" s="264"/>
      <c r="B289" s="51"/>
      <c r="C289" s="156">
        <f>IFERROR(VLOOKUP(B289,Sheet2!A:D,3,FALSE),0)</f>
        <v>0</v>
      </c>
      <c r="D289" s="157">
        <f>IFERROR(VLOOKUP(B289,Sheet2!A:D,4,FALSE),0)</f>
        <v>0</v>
      </c>
      <c r="E289" s="45"/>
      <c r="F289" s="171">
        <f t="shared" si="28"/>
        <v>0</v>
      </c>
      <c r="G289" s="47"/>
      <c r="H289" s="201">
        <f>IFERROR(VLOOKUP(B289,Sheet2!A:E,2,FALSE),0)</f>
        <v>0</v>
      </c>
      <c r="I289" s="39">
        <f>IFERROR(VLOOKUP(B289,Sheet2!A:E,5,FALSE),0)</f>
        <v>0</v>
      </c>
      <c r="J289" s="40">
        <f t="shared" si="24"/>
        <v>0</v>
      </c>
      <c r="K289" s="5">
        <f t="shared" si="25"/>
        <v>0</v>
      </c>
    </row>
    <row r="290" spans="1:11" x14ac:dyDescent="0.2">
      <c r="A290" s="264"/>
      <c r="B290" s="51"/>
      <c r="C290" s="156">
        <f>IFERROR(VLOOKUP(B290,Sheet2!A:D,3,FALSE),0)</f>
        <v>0</v>
      </c>
      <c r="D290" s="157">
        <f>IFERROR(VLOOKUP(B290,Sheet2!A:D,4,FALSE),0)</f>
        <v>0</v>
      </c>
      <c r="E290" s="45"/>
      <c r="F290" s="171">
        <f t="shared" si="28"/>
        <v>0</v>
      </c>
      <c r="G290" s="47"/>
      <c r="H290" s="201">
        <f>IFERROR(VLOOKUP(B290,Sheet2!A:E,2,FALSE),0)</f>
        <v>0</v>
      </c>
      <c r="I290" s="39">
        <f>IFERROR(VLOOKUP(B290,Sheet2!A:E,5,FALSE),0)</f>
        <v>0</v>
      </c>
      <c r="J290" s="40">
        <f t="shared" si="24"/>
        <v>0</v>
      </c>
      <c r="K290" s="5">
        <f t="shared" si="25"/>
        <v>0</v>
      </c>
    </row>
    <row r="291" spans="1:11" x14ac:dyDescent="0.2">
      <c r="A291" s="264"/>
      <c r="B291" s="51" t="s">
        <v>215</v>
      </c>
      <c r="C291" s="43">
        <f>IFERROR(VLOOKUP(B291,Sheet2!A:D,3,FALSE),0)</f>
        <v>19.829999999999998</v>
      </c>
      <c r="D291" s="44">
        <f>IFERROR(VLOOKUP(B291,Sheet2!A:D,4,FALSE),0)</f>
        <v>13.88</v>
      </c>
      <c r="E291" s="45"/>
      <c r="F291" s="46">
        <f t="shared" si="28"/>
        <v>0</v>
      </c>
      <c r="G291" s="47"/>
      <c r="H291" s="48" t="str">
        <f>IFERROR(VLOOKUP(B291,Sheet2!A:E,2,FALSE),0)</f>
        <v>1/2" Male NPT  Safety Quick Coupler   70 CFM  TYPE H</v>
      </c>
      <c r="I291" s="39">
        <f>IFERROR(VLOOKUP(B291,Sheet2!A:E,5,FALSE),0)</f>
        <v>0.38</v>
      </c>
      <c r="J291" s="40">
        <f t="shared" si="24"/>
        <v>0</v>
      </c>
      <c r="K291" s="5">
        <f t="shared" si="25"/>
        <v>0</v>
      </c>
    </row>
    <row r="292" spans="1:11" x14ac:dyDescent="0.2">
      <c r="A292" s="264"/>
      <c r="B292" s="202">
        <v>50715</v>
      </c>
      <c r="C292" s="43">
        <f>IFERROR(VLOOKUP(B292,Sheet2!A:D,3,FALSE),0)</f>
        <v>2.37</v>
      </c>
      <c r="D292" s="44">
        <f>IFERROR(VLOOKUP(B292,Sheet2!A:D,4,FALSE),0)</f>
        <v>1.66</v>
      </c>
      <c r="E292" s="45"/>
      <c r="F292" s="46">
        <f t="shared" si="28"/>
        <v>0</v>
      </c>
      <c r="G292" s="47"/>
      <c r="H292" s="48" t="str">
        <f>IFERROR(VLOOKUP(B292,Sheet2!A:E,2,FALSE),0)</f>
        <v>1/2 male to 3/8 female Hex Reducing Bushing</v>
      </c>
      <c r="I292" s="39">
        <f>IFERROR(VLOOKUP(B292,Sheet2!A:E,5,FALSE),0)</f>
        <v>0.05</v>
      </c>
      <c r="J292" s="40">
        <f t="shared" si="24"/>
        <v>0</v>
      </c>
      <c r="K292" s="5">
        <f t="shared" si="25"/>
        <v>0</v>
      </c>
    </row>
    <row r="293" spans="1:11" ht="13.5" thickBot="1" x14ac:dyDescent="0.25">
      <c r="A293" s="265"/>
      <c r="B293" s="203">
        <v>50716</v>
      </c>
      <c r="C293" s="63">
        <f>IFERROR(VLOOKUP(B293,Sheet2!A:D,3,FALSE),0)</f>
        <v>3.28</v>
      </c>
      <c r="D293" s="64">
        <f>IFERROR(VLOOKUP(B293,Sheet2!A:D,4,FALSE),0)</f>
        <v>2.29</v>
      </c>
      <c r="E293" s="65"/>
      <c r="F293" s="66">
        <f t="shared" si="28"/>
        <v>0</v>
      </c>
      <c r="G293" s="67"/>
      <c r="H293" s="118" t="str">
        <f>IFERROR(VLOOKUP(B293,Sheet2!A:E,2,FALSE),0)</f>
        <v xml:space="preserve">1/2 male to 1/4 female Hex Reducing Bushing          </v>
      </c>
      <c r="I293" s="39">
        <f>IFERROR(VLOOKUP(B293,Sheet2!A:E,5,FALSE),0)</f>
        <v>0.08</v>
      </c>
      <c r="J293" s="40">
        <f t="shared" si="24"/>
        <v>0</v>
      </c>
      <c r="K293" s="5">
        <f t="shared" si="25"/>
        <v>0</v>
      </c>
    </row>
    <row r="294" spans="1:11" ht="13.5" thickBot="1" x14ac:dyDescent="0.25">
      <c r="A294" s="54"/>
      <c r="B294" s="282" t="s">
        <v>1341</v>
      </c>
      <c r="C294" s="286"/>
      <c r="D294" s="286"/>
      <c r="E294" s="286"/>
      <c r="F294" s="286"/>
      <c r="G294" s="286"/>
      <c r="H294" s="287"/>
      <c r="I294" s="39">
        <f>IFERROR(VLOOKUP(B294,Sheet2!A:E,5,FALSE),0)</f>
        <v>0</v>
      </c>
      <c r="J294" s="40">
        <f t="shared" si="24"/>
        <v>0</v>
      </c>
      <c r="K294" s="5">
        <f t="shared" si="25"/>
        <v>0</v>
      </c>
    </row>
    <row r="295" spans="1:11" x14ac:dyDescent="0.2">
      <c r="A295" s="31"/>
      <c r="B295" s="55" t="s">
        <v>216</v>
      </c>
      <c r="C295" s="33">
        <f>IFERROR(VLOOKUP(B295,Sheet2!A:D,3,FALSE),0)</f>
        <v>63.68</v>
      </c>
      <c r="D295" s="34">
        <f>IFERROR(VLOOKUP(B295,Sheet2!A:D,4,FALSE),0)</f>
        <v>44.58</v>
      </c>
      <c r="E295" s="35"/>
      <c r="F295" s="36">
        <f t="shared" ref="F295:F328" si="29">D295*E295</f>
        <v>0</v>
      </c>
      <c r="G295" s="37" t="s">
        <v>20</v>
      </c>
      <c r="H295" s="83" t="str">
        <f>IFERROR(VLOOKUP(B295,Sheet2!A:E,2,FALSE),0)</f>
        <v>Tool kit: spanners,deburr, cutter, spray bottle</v>
      </c>
      <c r="I295" s="39">
        <f>IFERROR(VLOOKUP(B295,Sheet2!A:E,5,FALSE),0)</f>
        <v>1.64</v>
      </c>
      <c r="J295" s="40">
        <f t="shared" si="24"/>
        <v>0</v>
      </c>
      <c r="K295" s="5">
        <f t="shared" si="25"/>
        <v>0</v>
      </c>
    </row>
    <row r="296" spans="1:11" x14ac:dyDescent="0.2">
      <c r="A296" s="41"/>
      <c r="B296" s="51" t="s">
        <v>217</v>
      </c>
      <c r="C296" s="43">
        <f>IFERROR(VLOOKUP(B296,Sheet2!A:D,3,FALSE),0)</f>
        <v>66.09</v>
      </c>
      <c r="D296" s="44">
        <f>IFERROR(VLOOKUP(B296,Sheet2!A:D,4,FALSE),0)</f>
        <v>46.27</v>
      </c>
      <c r="E296" s="45"/>
      <c r="F296" s="46">
        <f t="shared" si="29"/>
        <v>0</v>
      </c>
      <c r="G296" s="47" t="s">
        <v>22</v>
      </c>
      <c r="H296" s="100" t="str">
        <f>IFERROR(VLOOKUP(B296,Sheet2!A:E,2,FALSE),0)</f>
        <v>Tool kit: spanners,deburr, cutter, spray bottle</v>
      </c>
      <c r="I296" s="39">
        <f>IFERROR(VLOOKUP(B296,Sheet2!A:E,5,FALSE),0)</f>
        <v>1.68</v>
      </c>
      <c r="J296" s="40">
        <f t="shared" si="24"/>
        <v>0</v>
      </c>
      <c r="K296" s="5">
        <f t="shared" si="25"/>
        <v>0</v>
      </c>
    </row>
    <row r="297" spans="1:11" x14ac:dyDescent="0.2">
      <c r="A297" s="41"/>
      <c r="B297" s="51" t="s">
        <v>218</v>
      </c>
      <c r="C297" s="43">
        <f>IFERROR(VLOOKUP(B297,Sheet2!A:D,3,FALSE),0)</f>
        <v>180.24</v>
      </c>
      <c r="D297" s="44">
        <f>IFERROR(VLOOKUP(B297,Sheet2!A:D,4,FALSE),0)</f>
        <v>126.17</v>
      </c>
      <c r="E297" s="45"/>
      <c r="F297" s="46">
        <f t="shared" si="29"/>
        <v>0</v>
      </c>
      <c r="G297" s="47" t="s">
        <v>24</v>
      </c>
      <c r="H297" s="100" t="str">
        <f>IFERROR(VLOOKUP(B297,Sheet2!A:E,2,FALSE),0)</f>
        <v>Tool kit: spanners,deburr, cutter, spray bottle</v>
      </c>
      <c r="I297" s="39">
        <f>IFERROR(VLOOKUP(B297,Sheet2!A:E,5,FALSE),0)</f>
        <v>2</v>
      </c>
      <c r="J297" s="40">
        <f t="shared" si="24"/>
        <v>0</v>
      </c>
      <c r="K297" s="5">
        <f t="shared" si="25"/>
        <v>0</v>
      </c>
    </row>
    <row r="298" spans="1:11" x14ac:dyDescent="0.2">
      <c r="A298" s="41"/>
      <c r="B298" s="51" t="s">
        <v>219</v>
      </c>
      <c r="C298" s="43">
        <f>IFERROR(VLOOKUP(B298,Sheet2!A:D,3,FALSE),0)</f>
        <v>240.33</v>
      </c>
      <c r="D298" s="44">
        <f>IFERROR(VLOOKUP(B298,Sheet2!A:D,4,FALSE),0)</f>
        <v>168.23</v>
      </c>
      <c r="E298" s="45"/>
      <c r="F298" s="46">
        <f t="shared" si="29"/>
        <v>0</v>
      </c>
      <c r="G298" s="47" t="s">
        <v>26</v>
      </c>
      <c r="H298" s="100" t="str">
        <f>IFERROR(VLOOKUP(B298,Sheet2!A:E,2,FALSE),0)</f>
        <v>Tool kit: spanners,deburr, cutter, spray bottle</v>
      </c>
      <c r="I298" s="39">
        <f>IFERROR(VLOOKUP(B298,Sheet2!A:E,5,FALSE),0)</f>
        <v>4.5999999999999996</v>
      </c>
      <c r="J298" s="40">
        <f t="shared" si="24"/>
        <v>0</v>
      </c>
      <c r="K298" s="5">
        <f t="shared" si="25"/>
        <v>0</v>
      </c>
    </row>
    <row r="299" spans="1:11" x14ac:dyDescent="0.2">
      <c r="A299" s="41"/>
      <c r="B299" s="51" t="s">
        <v>220</v>
      </c>
      <c r="C299" s="43">
        <f>IFERROR(VLOOKUP(B299,Sheet2!A:D,3,FALSE),0)</f>
        <v>649.63</v>
      </c>
      <c r="D299" s="44">
        <f>IFERROR(VLOOKUP(B299,Sheet2!A:D,4,FALSE),0)</f>
        <v>454.75</v>
      </c>
      <c r="E299" s="45"/>
      <c r="F299" s="46">
        <f t="shared" si="29"/>
        <v>0</v>
      </c>
      <c r="G299" s="47" t="s">
        <v>28</v>
      </c>
      <c r="H299" s="100" t="str">
        <f>IFERROR(VLOOKUP(B299,Sheet2!A:E,2,FALSE),0)</f>
        <v>Tool kit: spanners,deburr, cutter, spray bottle</v>
      </c>
      <c r="I299" s="39">
        <f>IFERROR(VLOOKUP(B299,Sheet2!A:E,5,FALSE),0)</f>
        <v>7</v>
      </c>
      <c r="J299" s="40">
        <f t="shared" si="24"/>
        <v>0</v>
      </c>
      <c r="K299" s="5">
        <f t="shared" si="25"/>
        <v>0</v>
      </c>
    </row>
    <row r="300" spans="1:11" x14ac:dyDescent="0.2">
      <c r="A300" s="41"/>
      <c r="B300" s="51" t="s">
        <v>221</v>
      </c>
      <c r="C300" s="43">
        <f>IFERROR(VLOOKUP(B300,Sheet2!A:D,3,FALSE),0)</f>
        <v>6</v>
      </c>
      <c r="D300" s="44">
        <f>IFERROR(VLOOKUP(B300,Sheet2!A:D,4,FALSE),0)</f>
        <v>4.2</v>
      </c>
      <c r="E300" s="45"/>
      <c r="F300" s="46">
        <f t="shared" si="29"/>
        <v>0</v>
      </c>
      <c r="G300" s="47" t="s">
        <v>20</v>
      </c>
      <c r="H300" s="100" t="str">
        <f>IFERROR(VLOOKUP(B300,Sheet2!A:E,2,FALSE),0)</f>
        <v>Spanner wrench, 2 required</v>
      </c>
      <c r="I300" s="39">
        <f>IFERROR(VLOOKUP(B300,Sheet2!A:E,5,FALSE),0)</f>
        <v>7.0000000000000007E-2</v>
      </c>
      <c r="J300" s="40">
        <f t="shared" si="24"/>
        <v>0</v>
      </c>
      <c r="K300" s="5">
        <f t="shared" si="25"/>
        <v>0</v>
      </c>
    </row>
    <row r="301" spans="1:11" x14ac:dyDescent="0.2">
      <c r="A301" s="41"/>
      <c r="B301" s="51" t="s">
        <v>222</v>
      </c>
      <c r="C301" s="43">
        <f>IFERROR(VLOOKUP(B301,Sheet2!A:D,3,FALSE),0)</f>
        <v>7.2</v>
      </c>
      <c r="D301" s="44">
        <f>IFERROR(VLOOKUP(B301,Sheet2!A:D,4,FALSE),0)</f>
        <v>5.04</v>
      </c>
      <c r="E301" s="45"/>
      <c r="F301" s="46">
        <f t="shared" si="29"/>
        <v>0</v>
      </c>
      <c r="G301" s="47" t="s">
        <v>22</v>
      </c>
      <c r="H301" s="100" t="str">
        <f>IFERROR(VLOOKUP(B301,Sheet2!A:E,2,FALSE),0)</f>
        <v>Spanner wrench, 2 required</v>
      </c>
      <c r="I301" s="39">
        <f>IFERROR(VLOOKUP(B301,Sheet2!A:E,5,FALSE),0)</f>
        <v>0.1</v>
      </c>
      <c r="J301" s="40">
        <f t="shared" si="24"/>
        <v>0</v>
      </c>
      <c r="K301" s="5">
        <f t="shared" si="25"/>
        <v>0</v>
      </c>
    </row>
    <row r="302" spans="1:11" x14ac:dyDescent="0.2">
      <c r="A302" s="41"/>
      <c r="B302" s="51" t="s">
        <v>223</v>
      </c>
      <c r="C302" s="43">
        <f>IFERROR(VLOOKUP(B302,Sheet2!A:D,3,FALSE),0)</f>
        <v>12</v>
      </c>
      <c r="D302" s="44">
        <f>IFERROR(VLOOKUP(B302,Sheet2!A:D,4,FALSE),0)</f>
        <v>8.4</v>
      </c>
      <c r="E302" s="45"/>
      <c r="F302" s="46">
        <f t="shared" si="29"/>
        <v>0</v>
      </c>
      <c r="G302" s="47" t="s">
        <v>24</v>
      </c>
      <c r="H302" s="100" t="str">
        <f>IFERROR(VLOOKUP(B302,Sheet2!A:E,2,FALSE),0)</f>
        <v>Spanner wrench, 2 required</v>
      </c>
      <c r="I302" s="39">
        <f>IFERROR(VLOOKUP(B302,Sheet2!A:E,5,FALSE),0)</f>
        <v>0.18</v>
      </c>
      <c r="J302" s="40">
        <f t="shared" si="24"/>
        <v>0</v>
      </c>
      <c r="K302" s="5">
        <f t="shared" si="25"/>
        <v>0</v>
      </c>
    </row>
    <row r="303" spans="1:11" x14ac:dyDescent="0.2">
      <c r="A303" s="119"/>
      <c r="B303" s="51" t="s">
        <v>224</v>
      </c>
      <c r="C303" s="43">
        <f>IFERROR(VLOOKUP(B303,Sheet2!A:D,3,FALSE),0)</f>
        <v>54.06</v>
      </c>
      <c r="D303" s="44">
        <f>IFERROR(VLOOKUP(B303,Sheet2!A:D,4,FALSE),0)</f>
        <v>37.840000000000003</v>
      </c>
      <c r="E303" s="45"/>
      <c r="F303" s="46">
        <f t="shared" si="29"/>
        <v>0</v>
      </c>
      <c r="G303" s="47" t="s">
        <v>26</v>
      </c>
      <c r="H303" s="100" t="str">
        <f>IFERROR(VLOOKUP(B303,Sheet2!A:E,2,FALSE),0)</f>
        <v>Spanner wrench, 2 required</v>
      </c>
      <c r="I303" s="105">
        <f>IFERROR(VLOOKUP(B303,Sheet2!A:E,5,FALSE),0)</f>
        <v>0.91</v>
      </c>
      <c r="J303" s="40">
        <f t="shared" si="24"/>
        <v>0</v>
      </c>
      <c r="K303" s="5">
        <f t="shared" si="25"/>
        <v>0</v>
      </c>
    </row>
    <row r="304" spans="1:11" x14ac:dyDescent="0.2">
      <c r="A304" s="119"/>
      <c r="B304" s="51" t="s">
        <v>225</v>
      </c>
      <c r="C304" s="49">
        <f>IFERROR(VLOOKUP(B304,Sheet2!A:D,3,FALSE),0)</f>
        <v>99.23</v>
      </c>
      <c r="D304" s="50">
        <f>IFERROR(VLOOKUP(B304,Sheet2!A:D,4,FALSE),0)</f>
        <v>69.459999999999994</v>
      </c>
      <c r="E304" s="45"/>
      <c r="F304" s="46">
        <f t="shared" si="29"/>
        <v>0</v>
      </c>
      <c r="G304" s="47" t="s">
        <v>28</v>
      </c>
      <c r="H304" s="100" t="str">
        <f>IFERROR(VLOOKUP(B304,Sheet2!A:E,2,FALSE),0)</f>
        <v>Spanner wrench, 2 required</v>
      </c>
      <c r="I304" s="28">
        <f>IFERROR(VLOOKUP(B304,Sheet2!A:E,5,FALSE),0)</f>
        <v>2.1</v>
      </c>
      <c r="J304" s="40">
        <f t="shared" si="24"/>
        <v>0</v>
      </c>
      <c r="K304" s="5">
        <f t="shared" si="25"/>
        <v>0</v>
      </c>
    </row>
    <row r="305" spans="1:11" x14ac:dyDescent="0.2">
      <c r="A305" s="119" t="s">
        <v>226</v>
      </c>
      <c r="B305" s="51" t="s">
        <v>227</v>
      </c>
      <c r="C305" s="43">
        <f>IFERROR(VLOOKUP(B305,Sheet2!A:D,3,FALSE),0)</f>
        <v>20.420000000000002</v>
      </c>
      <c r="D305" s="44">
        <f>IFERROR(VLOOKUP(B305,Sheet2!A:D,4,FALSE),0)</f>
        <v>14.3</v>
      </c>
      <c r="E305" s="45"/>
      <c r="F305" s="46">
        <f t="shared" si="29"/>
        <v>0</v>
      </c>
      <c r="G305" s="47"/>
      <c r="H305" s="100" t="str">
        <f>IFERROR(VLOOKUP(B305,Sheet2!A:E,2,FALSE),0)</f>
        <v>Pipe Deburring Tool 3/4" and 1"</v>
      </c>
      <c r="I305" s="84">
        <f>IFERROR(VLOOKUP(B305,Sheet2!A:E,5,FALSE),0)</f>
        <v>0.14000000000000001</v>
      </c>
      <c r="J305" s="40">
        <f t="shared" si="24"/>
        <v>0</v>
      </c>
      <c r="K305" s="5">
        <f t="shared" si="25"/>
        <v>0</v>
      </c>
    </row>
    <row r="306" spans="1:11" x14ac:dyDescent="0.2">
      <c r="A306" s="119"/>
      <c r="B306" s="51" t="s">
        <v>228</v>
      </c>
      <c r="C306" s="43">
        <f>IFERROR(VLOOKUP(B306,Sheet2!A:D,3,FALSE),0)</f>
        <v>95.91</v>
      </c>
      <c r="D306" s="44">
        <f>IFERROR(VLOOKUP(B306,Sheet2!A:D,4,FALSE),0)</f>
        <v>67.14</v>
      </c>
      <c r="E306" s="45"/>
      <c r="F306" s="46">
        <f t="shared" si="29"/>
        <v>0</v>
      </c>
      <c r="G306" s="47"/>
      <c r="H306" s="100" t="str">
        <f>IFERROR(VLOOKUP(B306,Sheet2!A:E,2,FALSE),0)</f>
        <v>Pipe Deburring Tool 3/4" THRU 2"</v>
      </c>
      <c r="I306" s="39">
        <f>IFERROR(VLOOKUP(B306,Sheet2!A:E,5,FALSE),0)</f>
        <v>1</v>
      </c>
      <c r="J306" s="40">
        <f t="shared" si="24"/>
        <v>0</v>
      </c>
      <c r="K306" s="5">
        <f t="shared" si="25"/>
        <v>0</v>
      </c>
    </row>
    <row r="307" spans="1:11" x14ac:dyDescent="0.2">
      <c r="A307" s="119"/>
      <c r="B307" s="51" t="s">
        <v>229</v>
      </c>
      <c r="C307" s="43">
        <f>IFERROR(VLOOKUP(B307,Sheet2!A:D,3,FALSE),0)</f>
        <v>385.86</v>
      </c>
      <c r="D307" s="44">
        <f>IFERROR(VLOOKUP(B307,Sheet2!A:D,4,FALSE),0)</f>
        <v>270.10000000000002</v>
      </c>
      <c r="E307" s="45"/>
      <c r="F307" s="46">
        <f t="shared" si="29"/>
        <v>0</v>
      </c>
      <c r="G307" s="47"/>
      <c r="H307" s="100" t="str">
        <f>IFERROR(VLOOKUP(B307,Sheet2!A:E,2,FALSE),0)</f>
        <v>Pipe Deburring Tool 3"   elect drill required</v>
      </c>
      <c r="I307" s="39">
        <f>IFERROR(VLOOKUP(B307,Sheet2!A:E,5,FALSE),0)</f>
        <v>1.2</v>
      </c>
      <c r="J307" s="40">
        <f t="shared" si="24"/>
        <v>0</v>
      </c>
      <c r="K307" s="5">
        <f t="shared" si="25"/>
        <v>0</v>
      </c>
    </row>
    <row r="308" spans="1:11" x14ac:dyDescent="0.2">
      <c r="A308" s="119"/>
      <c r="B308" s="51" t="s">
        <v>230</v>
      </c>
      <c r="C308" s="43">
        <f>IFERROR(VLOOKUP(B308,Sheet2!A:D,3,FALSE),0)</f>
        <v>40.85</v>
      </c>
      <c r="D308" s="44">
        <f>IFERROR(VLOOKUP(B308,Sheet2!A:D,4,FALSE),0)</f>
        <v>28.6</v>
      </c>
      <c r="E308" s="45"/>
      <c r="F308" s="46">
        <f t="shared" si="29"/>
        <v>0</v>
      </c>
      <c r="G308" s="47"/>
      <c r="H308" s="100" t="str">
        <f>IFERROR(VLOOKUP(B308,Sheet2!A:E,2,FALSE),0)</f>
        <v>Pipe Cutter 3/4" thru 2"</v>
      </c>
      <c r="I308" s="39">
        <f>IFERROR(VLOOKUP(B308,Sheet2!A:E,5,FALSE),0)</f>
        <v>1.19</v>
      </c>
      <c r="J308" s="40">
        <f t="shared" si="24"/>
        <v>0</v>
      </c>
      <c r="K308" s="5">
        <f t="shared" si="25"/>
        <v>0</v>
      </c>
    </row>
    <row r="309" spans="1:11" x14ac:dyDescent="0.2">
      <c r="A309" s="119"/>
      <c r="B309" s="51" t="s">
        <v>231</v>
      </c>
      <c r="C309" s="43">
        <f>IFERROR(VLOOKUP(B309,Sheet2!A:D,3,FALSE),0)</f>
        <v>209.46</v>
      </c>
      <c r="D309" s="44">
        <f>IFERROR(VLOOKUP(B309,Sheet2!A:D,4,FALSE),0)</f>
        <v>146.62</v>
      </c>
      <c r="E309" s="45"/>
      <c r="F309" s="46">
        <f t="shared" si="29"/>
        <v>0</v>
      </c>
      <c r="G309" s="47"/>
      <c r="H309" s="100" t="str">
        <f>IFERROR(VLOOKUP(B309,Sheet2!A:E,2,FALSE),0)</f>
        <v>Pipe Cutter 2" thru 3"</v>
      </c>
      <c r="I309" s="39">
        <f>IFERROR(VLOOKUP(B309,Sheet2!A:E,5,FALSE),0)</f>
        <v>3.5</v>
      </c>
      <c r="J309" s="40">
        <f t="shared" si="24"/>
        <v>0</v>
      </c>
      <c r="K309" s="5">
        <f t="shared" si="25"/>
        <v>0</v>
      </c>
    </row>
    <row r="310" spans="1:11" ht="13.5" thickBot="1" x14ac:dyDescent="0.25">
      <c r="A310" s="120"/>
      <c r="B310" s="62" t="s">
        <v>232</v>
      </c>
      <c r="C310" s="63">
        <f>IFERROR(VLOOKUP(B310,Sheet2!A:D,3,FALSE),0)</f>
        <v>10.8</v>
      </c>
      <c r="D310" s="64">
        <f>IFERROR(VLOOKUP(B310,Sheet2!A:D,4,FALSE),0)</f>
        <v>7.56</v>
      </c>
      <c r="E310" s="65"/>
      <c r="F310" s="66">
        <f t="shared" si="29"/>
        <v>0</v>
      </c>
      <c r="G310" s="67"/>
      <c r="H310" s="101" t="str">
        <f>IFERROR(VLOOKUP(B310,Sheet2!A:E,2,FALSE),0)</f>
        <v>Spray bottle</v>
      </c>
      <c r="I310" s="39">
        <f>IFERROR(VLOOKUP(B310,Sheet2!A:E,5,FALSE),0)</f>
        <v>0.2</v>
      </c>
      <c r="J310" s="40">
        <f t="shared" si="24"/>
        <v>0</v>
      </c>
      <c r="K310" s="5">
        <f t="shared" si="25"/>
        <v>0</v>
      </c>
    </row>
    <row r="311" spans="1:11" x14ac:dyDescent="0.2">
      <c r="A311" s="121"/>
      <c r="B311" s="55" t="s">
        <v>233</v>
      </c>
      <c r="C311" s="33">
        <f>IFERROR(VLOOKUP(B311,Sheet2!A:D,3,FALSE),0)</f>
        <v>24.02</v>
      </c>
      <c r="D311" s="34">
        <f>IFERROR(VLOOKUP(B311,Sheet2!A:D,4,FALSE),0)</f>
        <v>16.82</v>
      </c>
      <c r="E311" s="35"/>
      <c r="F311" s="36">
        <f t="shared" si="29"/>
        <v>0</v>
      </c>
      <c r="G311" s="37"/>
      <c r="H311" s="83" t="str">
        <f>IFERROR(VLOOKUP(B311,Sheet2!A:E,2,FALSE),0)</f>
        <v>Saddle drop drill bit - 1" main pipe (9/16 diam)</v>
      </c>
      <c r="I311" s="39">
        <f>IFERROR(VLOOKUP(B311,Sheet2!A:E,5,FALSE),0)</f>
        <v>0.2</v>
      </c>
      <c r="J311" s="40">
        <f t="shared" si="24"/>
        <v>0</v>
      </c>
      <c r="K311" s="5">
        <f t="shared" si="25"/>
        <v>0</v>
      </c>
    </row>
    <row r="312" spans="1:11" x14ac:dyDescent="0.2">
      <c r="A312" s="119"/>
      <c r="B312" s="51" t="s">
        <v>234</v>
      </c>
      <c r="C312" s="43">
        <f>IFERROR(VLOOKUP(B312,Sheet2!A:D,3,FALSE),0)</f>
        <v>24.02</v>
      </c>
      <c r="D312" s="44">
        <f>IFERROR(VLOOKUP(B312,Sheet2!A:D,4,FALSE),0)</f>
        <v>16.82</v>
      </c>
      <c r="E312" s="45"/>
      <c r="F312" s="46">
        <f t="shared" si="29"/>
        <v>0</v>
      </c>
      <c r="G312" s="47"/>
      <c r="H312" s="100" t="str">
        <f>IFERROR(VLOOKUP(B312,Sheet2!A:E,2,FALSE),0)</f>
        <v>Saddle drop drill bit - 1-1/2", 2", 3" main pipe (3/4 diam)</v>
      </c>
      <c r="I312" s="39">
        <f>IFERROR(VLOOKUP(B312,Sheet2!A:E,5,FALSE),0)</f>
        <v>0.2</v>
      </c>
      <c r="J312" s="40">
        <f t="shared" si="24"/>
        <v>0</v>
      </c>
      <c r="K312" s="5">
        <f t="shared" si="25"/>
        <v>0</v>
      </c>
    </row>
    <row r="313" spans="1:11" ht="13.5" thickBot="1" x14ac:dyDescent="0.25">
      <c r="A313" s="120"/>
      <c r="B313" s="62" t="s">
        <v>235</v>
      </c>
      <c r="C313" s="63">
        <f>IFERROR(VLOOKUP(B313,Sheet2!A:D,3,FALSE),0)</f>
        <v>24.02</v>
      </c>
      <c r="D313" s="64">
        <f>IFERROR(VLOOKUP(B313,Sheet2!A:D,4,FALSE),0)</f>
        <v>16.82</v>
      </c>
      <c r="E313" s="65"/>
      <c r="F313" s="66">
        <f t="shared" si="29"/>
        <v>0</v>
      </c>
      <c r="G313" s="67"/>
      <c r="H313" s="122" t="str">
        <f>IFERROR(VLOOKUP(B313,Sheet2!A:E,2,FALSE),0)</f>
        <v>Saddle drop drill bit - 4", 6" main pipe (15/16" diam)</v>
      </c>
      <c r="I313" s="39">
        <f>IFERROR(VLOOKUP(B313,Sheet2!A:E,5,FALSE),0)</f>
        <v>0.3</v>
      </c>
      <c r="J313" s="40">
        <f t="shared" si="24"/>
        <v>0</v>
      </c>
      <c r="K313" s="5">
        <f t="shared" si="25"/>
        <v>0</v>
      </c>
    </row>
    <row r="314" spans="1:11" x14ac:dyDescent="0.2">
      <c r="A314" s="121"/>
      <c r="B314" s="55"/>
      <c r="C314" s="161">
        <f>IFERROR(VLOOKUP(B314,Sheet2!A:D,3,FALSE),0)</f>
        <v>0</v>
      </c>
      <c r="D314" s="162">
        <f>IFERROR(VLOOKUP(B314,Sheet2!A:D,4,FALSE),0)</f>
        <v>0</v>
      </c>
      <c r="E314" s="35"/>
      <c r="F314" s="155">
        <f t="shared" si="29"/>
        <v>0</v>
      </c>
      <c r="G314" s="37"/>
      <c r="H314" s="186">
        <f>IFERROR(VLOOKUP(B314,Sheet2!A:E,2,FALSE),0)</f>
        <v>0</v>
      </c>
      <c r="I314" s="39">
        <f>IFERROR(VLOOKUP(B314,Sheet2!A:E,5,FALSE),0)</f>
        <v>0</v>
      </c>
      <c r="J314" s="40">
        <f t="shared" si="24"/>
        <v>0</v>
      </c>
      <c r="K314" s="5">
        <f t="shared" si="25"/>
        <v>0</v>
      </c>
    </row>
    <row r="315" spans="1:11" x14ac:dyDescent="0.2">
      <c r="A315" s="119"/>
      <c r="B315" s="51" t="s">
        <v>236</v>
      </c>
      <c r="C315" s="43">
        <f>IFERROR(VLOOKUP(B315,Sheet2!A:D,3,FALSE),0)</f>
        <v>330.74</v>
      </c>
      <c r="D315" s="44">
        <f>IFERROR(VLOOKUP(B315,Sheet2!A:D,4,FALSE),0)</f>
        <v>231.51</v>
      </c>
      <c r="E315" s="45"/>
      <c r="F315" s="46">
        <f t="shared" si="29"/>
        <v>0</v>
      </c>
      <c r="G315" s="47"/>
      <c r="H315" s="100" t="str">
        <f>IFERROR(VLOOKUP(B315,Sheet2!A:E,2,FALSE),0)</f>
        <v>Manual Pipe Cutter 4" thru 6"</v>
      </c>
      <c r="I315" s="39">
        <f>IFERROR(VLOOKUP(B315,Sheet2!A:E,5,FALSE),0)</f>
        <v>4.3</v>
      </c>
      <c r="J315" s="40">
        <f t="shared" si="24"/>
        <v>0</v>
      </c>
      <c r="K315" s="5">
        <f t="shared" si="25"/>
        <v>0</v>
      </c>
    </row>
    <row r="316" spans="1:11" x14ac:dyDescent="0.2">
      <c r="A316" s="119"/>
      <c r="B316" s="51"/>
      <c r="C316" s="156">
        <f>IFERROR(VLOOKUP(B316,Sheet2!A:D,3,FALSE),0)</f>
        <v>0</v>
      </c>
      <c r="D316" s="157">
        <f>IFERROR(VLOOKUP(B316,Sheet2!A:D,4,FALSE),0)</f>
        <v>0</v>
      </c>
      <c r="E316" s="45"/>
      <c r="F316" s="171">
        <f t="shared" si="29"/>
        <v>0</v>
      </c>
      <c r="G316" s="47"/>
      <c r="H316" s="187">
        <f>IFERROR(VLOOKUP(B316,Sheet2!A:E,2,FALSE),0)</f>
        <v>0</v>
      </c>
      <c r="I316" s="39">
        <f>IFERROR(VLOOKUP(B316,Sheet2!A:E,5,FALSE),0)</f>
        <v>0</v>
      </c>
      <c r="J316" s="40">
        <f t="shared" si="24"/>
        <v>0</v>
      </c>
      <c r="K316" s="5">
        <f t="shared" si="25"/>
        <v>0</v>
      </c>
    </row>
    <row r="317" spans="1:11" x14ac:dyDescent="0.2">
      <c r="A317" s="119"/>
      <c r="B317" s="51"/>
      <c r="C317" s="156">
        <f>IFERROR(VLOOKUP(B317,Sheet2!A:D,3,FALSE),0)</f>
        <v>0</v>
      </c>
      <c r="D317" s="157">
        <f>IFERROR(VLOOKUP(B317,Sheet2!A:D,4,FALSE),0)</f>
        <v>0</v>
      </c>
      <c r="E317" s="45"/>
      <c r="F317" s="171">
        <f t="shared" si="29"/>
        <v>0</v>
      </c>
      <c r="G317" s="47"/>
      <c r="H317" s="187">
        <f>IFERROR(VLOOKUP(B317,Sheet2!A:E,2,FALSE),0)</f>
        <v>0</v>
      </c>
      <c r="I317" s="39">
        <f>IFERROR(VLOOKUP(B317,Sheet2!A:E,5,FALSE),0)</f>
        <v>0</v>
      </c>
      <c r="J317" s="40">
        <f t="shared" si="24"/>
        <v>0</v>
      </c>
      <c r="K317" s="5">
        <f t="shared" si="25"/>
        <v>0</v>
      </c>
    </row>
    <row r="318" spans="1:11" x14ac:dyDescent="0.2">
      <c r="A318" s="119"/>
      <c r="B318" s="51"/>
      <c r="C318" s="156">
        <f>IFERROR(VLOOKUP(B318,Sheet2!A:D,3,FALSE),0)</f>
        <v>0</v>
      </c>
      <c r="D318" s="157">
        <f>IFERROR(VLOOKUP(B318,Sheet2!A:D,4,FALSE),0)</f>
        <v>0</v>
      </c>
      <c r="E318" s="45"/>
      <c r="F318" s="171">
        <f t="shared" si="29"/>
        <v>0</v>
      </c>
      <c r="G318" s="47"/>
      <c r="H318" s="187">
        <f>IFERROR(VLOOKUP(B318,Sheet2!A:E,2,FALSE),0)</f>
        <v>0</v>
      </c>
      <c r="I318" s="39">
        <f>IFERROR(VLOOKUP(B318,Sheet2!A:E,5,FALSE),0)</f>
        <v>0</v>
      </c>
      <c r="J318" s="40">
        <f t="shared" si="24"/>
        <v>0</v>
      </c>
      <c r="K318" s="5">
        <f t="shared" si="25"/>
        <v>0</v>
      </c>
    </row>
    <row r="319" spans="1:11" x14ac:dyDescent="0.2">
      <c r="A319" s="119"/>
      <c r="B319" s="51"/>
      <c r="C319" s="156">
        <f>IFERROR(VLOOKUP(B319,Sheet2!A:D,3,FALSE),0)</f>
        <v>0</v>
      </c>
      <c r="D319" s="157">
        <f>IFERROR(VLOOKUP(B319,Sheet2!A:D,4,FALSE),0)</f>
        <v>0</v>
      </c>
      <c r="E319" s="45"/>
      <c r="F319" s="171">
        <f t="shared" si="29"/>
        <v>0</v>
      </c>
      <c r="G319" s="47"/>
      <c r="H319" s="187">
        <f>IFERROR(VLOOKUP(B319,Sheet2!A:E,2,FALSE),0)</f>
        <v>0</v>
      </c>
      <c r="I319" s="39">
        <f>IFERROR(VLOOKUP(B319,Sheet2!A:E,5,FALSE),0)</f>
        <v>0</v>
      </c>
      <c r="J319" s="40">
        <f t="shared" si="24"/>
        <v>0</v>
      </c>
      <c r="K319" s="5">
        <f t="shared" si="25"/>
        <v>0</v>
      </c>
    </row>
    <row r="320" spans="1:11" x14ac:dyDescent="0.2">
      <c r="A320" s="119"/>
      <c r="B320" s="51" t="s">
        <v>237</v>
      </c>
      <c r="C320" s="49">
        <f>IFERROR(VLOOKUP(B320,Sheet2!A:D,3,FALSE),0)</f>
        <v>480.59</v>
      </c>
      <c r="D320" s="50">
        <f>IFERROR(VLOOKUP(B320,Sheet2!A:D,4,FALSE),0)</f>
        <v>336.41</v>
      </c>
      <c r="E320" s="45"/>
      <c r="F320" s="46">
        <f t="shared" si="29"/>
        <v>0</v>
      </c>
      <c r="G320" s="47" t="s">
        <v>37</v>
      </c>
      <c r="H320" s="100" t="str">
        <f>IFERROR(VLOOKUP(B320,Sheet2!A:E,2,FALSE),0)</f>
        <v>Pipe Deburring Tool / Pipe Marker  4"   elect drill required</v>
      </c>
      <c r="I320" s="39">
        <f>IFERROR(VLOOKUP(B320,Sheet2!A:E,5,FALSE),0)</f>
        <v>0.94</v>
      </c>
      <c r="J320" s="40">
        <f t="shared" si="24"/>
        <v>0</v>
      </c>
      <c r="K320" s="5">
        <f t="shared" si="25"/>
        <v>0</v>
      </c>
    </row>
    <row r="321" spans="1:11" x14ac:dyDescent="0.2">
      <c r="A321" s="119"/>
      <c r="B321" s="51" t="s">
        <v>238</v>
      </c>
      <c r="C321" s="49">
        <f>IFERROR(VLOOKUP(B321,Sheet2!A:D,3,FALSE),0)</f>
        <v>676.47</v>
      </c>
      <c r="D321" s="50">
        <f>IFERROR(VLOOKUP(B321,Sheet2!A:D,4,FALSE),0)</f>
        <v>473.53</v>
      </c>
      <c r="E321" s="45"/>
      <c r="F321" s="46">
        <f t="shared" si="29"/>
        <v>0</v>
      </c>
      <c r="G321" s="47" t="s">
        <v>39</v>
      </c>
      <c r="H321" s="100" t="str">
        <f>IFERROR(VLOOKUP(B321,Sheet2!A:E,2,FALSE),0)</f>
        <v>Pipe Deburring Tool / Pipe Marker  6"   elect drill required</v>
      </c>
      <c r="I321" s="39">
        <f>IFERROR(VLOOKUP(B321,Sheet2!A:E,5,FALSE),0)</f>
        <v>1.6</v>
      </c>
      <c r="J321" s="40">
        <f t="shared" si="24"/>
        <v>0</v>
      </c>
      <c r="K321" s="5">
        <f t="shared" si="25"/>
        <v>0</v>
      </c>
    </row>
    <row r="322" spans="1:11" x14ac:dyDescent="0.2">
      <c r="A322" s="119"/>
      <c r="B322" s="51"/>
      <c r="C322" s="156">
        <f>IFERROR(VLOOKUP(B322,Sheet2!A:D,3,FALSE),0)</f>
        <v>0</v>
      </c>
      <c r="D322" s="157">
        <f>IFERROR(VLOOKUP(B322,Sheet2!A:D,4,FALSE),0)</f>
        <v>0</v>
      </c>
      <c r="E322" s="45"/>
      <c r="F322" s="171">
        <f t="shared" si="29"/>
        <v>0</v>
      </c>
      <c r="G322" s="47"/>
      <c r="H322" s="187">
        <f>IFERROR(VLOOKUP(B322,Sheet2!A:E,2,FALSE),0)</f>
        <v>0</v>
      </c>
      <c r="I322" s="39">
        <f>IFERROR(VLOOKUP(B322,Sheet2!A:E,5,FALSE),0)</f>
        <v>0</v>
      </c>
      <c r="J322" s="40">
        <f t="shared" si="24"/>
        <v>0</v>
      </c>
      <c r="K322" s="5">
        <f t="shared" si="25"/>
        <v>0</v>
      </c>
    </row>
    <row r="323" spans="1:11" x14ac:dyDescent="0.2">
      <c r="A323" s="119"/>
      <c r="B323" s="51"/>
      <c r="C323" s="156">
        <f>IFERROR(VLOOKUP(B323,Sheet2!A:D,3,FALSE),0)</f>
        <v>0</v>
      </c>
      <c r="D323" s="157">
        <f>IFERROR(VLOOKUP(B323,Sheet2!A:D,4,FALSE),0)</f>
        <v>0</v>
      </c>
      <c r="E323" s="45"/>
      <c r="F323" s="171">
        <f t="shared" si="29"/>
        <v>0</v>
      </c>
      <c r="G323" s="47"/>
      <c r="H323" s="187">
        <f>IFERROR(VLOOKUP(B323,Sheet2!A:E,2,FALSE),0)</f>
        <v>0</v>
      </c>
      <c r="I323" s="39">
        <f>IFERROR(VLOOKUP(B323,Sheet2!A:E,5,FALSE),0)</f>
        <v>0</v>
      </c>
      <c r="J323" s="40">
        <f t="shared" si="24"/>
        <v>0</v>
      </c>
      <c r="K323" s="5">
        <f t="shared" si="25"/>
        <v>0</v>
      </c>
    </row>
    <row r="324" spans="1:11" x14ac:dyDescent="0.2">
      <c r="A324" s="119"/>
      <c r="B324" s="51" t="s">
        <v>239</v>
      </c>
      <c r="C324" s="43">
        <f>IFERROR(VLOOKUP(B324,Sheet2!A:D,3,FALSE),0)</f>
        <v>2403.44</v>
      </c>
      <c r="D324" s="44">
        <f>IFERROR(VLOOKUP(B324,Sheet2!A:D,4,FALSE),0)</f>
        <v>1682.4</v>
      </c>
      <c r="E324" s="45"/>
      <c r="F324" s="46">
        <f t="shared" si="29"/>
        <v>0</v>
      </c>
      <c r="G324" s="47"/>
      <c r="H324" s="100" t="str">
        <f>IFERROR(VLOOKUP(B324,Sheet2!A:E,2,FALSE),0)</f>
        <v>Rems Akku Press Cordless Lugging Tool</v>
      </c>
      <c r="I324" s="39">
        <f>IFERROR(VLOOKUP(B324,Sheet2!A:E,5,FALSE),0)</f>
        <v>19</v>
      </c>
      <c r="J324" s="40">
        <f t="shared" si="24"/>
        <v>0</v>
      </c>
      <c r="K324" s="5">
        <f t="shared" si="25"/>
        <v>0</v>
      </c>
    </row>
    <row r="325" spans="1:11" x14ac:dyDescent="0.2">
      <c r="A325" s="119"/>
      <c r="B325" s="51"/>
      <c r="C325" s="156">
        <f>IFERROR(VLOOKUP(B325,Sheet2!A:D,3,FALSE),0)</f>
        <v>0</v>
      </c>
      <c r="D325" s="157">
        <f>IFERROR(VLOOKUP(B325,Sheet2!A:D,4,FALSE),0)</f>
        <v>0</v>
      </c>
      <c r="E325" s="45"/>
      <c r="F325" s="171">
        <f t="shared" si="29"/>
        <v>0</v>
      </c>
      <c r="G325" s="47"/>
      <c r="H325" s="187">
        <f>IFERROR(VLOOKUP(B325,Sheet2!A:E,2,FALSE),0)</f>
        <v>0</v>
      </c>
      <c r="I325" s="39">
        <f>IFERROR(VLOOKUP(B325,Sheet2!A:E,5,FALSE),0)</f>
        <v>0</v>
      </c>
      <c r="J325" s="40">
        <f t="shared" si="24"/>
        <v>0</v>
      </c>
      <c r="K325" s="5">
        <f t="shared" si="25"/>
        <v>0</v>
      </c>
    </row>
    <row r="326" spans="1:11" x14ac:dyDescent="0.2">
      <c r="A326" s="119"/>
      <c r="B326" s="51"/>
      <c r="C326" s="156">
        <f>IFERROR(VLOOKUP(B326,Sheet2!A:D,3,FALSE),0)</f>
        <v>0</v>
      </c>
      <c r="D326" s="157">
        <f>IFERROR(VLOOKUP(B326,Sheet2!A:D,4,FALSE),0)</f>
        <v>0</v>
      </c>
      <c r="E326" s="45"/>
      <c r="F326" s="171">
        <f t="shared" si="29"/>
        <v>0</v>
      </c>
      <c r="G326" s="47"/>
      <c r="H326" s="187">
        <f>IFERROR(VLOOKUP(B326,Sheet2!A:E,2,FALSE),0)</f>
        <v>0</v>
      </c>
      <c r="I326" s="39">
        <f>IFERROR(VLOOKUP(B326,Sheet2!A:E,5,FALSE),0)</f>
        <v>0</v>
      </c>
      <c r="J326" s="40">
        <f t="shared" si="24"/>
        <v>0</v>
      </c>
      <c r="K326" s="5">
        <f t="shared" si="25"/>
        <v>0</v>
      </c>
    </row>
    <row r="327" spans="1:11" x14ac:dyDescent="0.2">
      <c r="A327" s="119"/>
      <c r="B327" s="51" t="s">
        <v>240</v>
      </c>
      <c r="C327" s="43">
        <f>IFERROR(VLOOKUP(B327,Sheet2!A:D,3,FALSE),0)</f>
        <v>1081.54</v>
      </c>
      <c r="D327" s="44">
        <f>IFERROR(VLOOKUP(B327,Sheet2!A:D,4,FALSE),0)</f>
        <v>757.08</v>
      </c>
      <c r="E327" s="45"/>
      <c r="F327" s="46">
        <f t="shared" si="29"/>
        <v>0</v>
      </c>
      <c r="G327" s="47"/>
      <c r="H327" s="100" t="str">
        <f>IFERROR(VLOOKUP(B327,Sheet2!A:E,2,FALSE),0)</f>
        <v>LugTool Jaw Set ,  4" and 6" jaw set</v>
      </c>
      <c r="I327" s="39">
        <f>IFERROR(VLOOKUP(B327,Sheet2!A:E,5,FALSE),0)</f>
        <v>9</v>
      </c>
      <c r="J327" s="40">
        <f t="shared" si="24"/>
        <v>0</v>
      </c>
      <c r="K327" s="5">
        <f t="shared" si="25"/>
        <v>0</v>
      </c>
    </row>
    <row r="328" spans="1:11" ht="13.5" thickBot="1" x14ac:dyDescent="0.25">
      <c r="A328" s="120"/>
      <c r="B328" s="62"/>
      <c r="C328" s="168">
        <f>IFERROR(VLOOKUP(B328,Sheet2!A:D,3,FALSE),0)</f>
        <v>0</v>
      </c>
      <c r="D328" s="164">
        <f>IFERROR(VLOOKUP(B328,Sheet2!A:D,4,FALSE),0)</f>
        <v>0</v>
      </c>
      <c r="E328" s="65"/>
      <c r="F328" s="173">
        <f t="shared" si="29"/>
        <v>0</v>
      </c>
      <c r="G328" s="67"/>
      <c r="H328" s="188">
        <f>IFERROR(VLOOKUP(B328,Sheet2!A:E,2,FALSE),0)</f>
        <v>0</v>
      </c>
      <c r="I328" s="39">
        <f>IFERROR(VLOOKUP(B328,Sheet2!A:E,5,FALSE),0)</f>
        <v>0</v>
      </c>
      <c r="J328" s="40">
        <f t="shared" ref="J328:J391" si="30">I328*E328</f>
        <v>0</v>
      </c>
      <c r="K328" s="5">
        <f t="shared" ref="K328:K391" si="31">E328*C328</f>
        <v>0</v>
      </c>
    </row>
    <row r="329" spans="1:11" ht="13.5" thickBot="1" x14ac:dyDescent="0.25">
      <c r="A329" s="106"/>
      <c r="B329" s="282" t="s">
        <v>1340</v>
      </c>
      <c r="C329" s="286"/>
      <c r="D329" s="286"/>
      <c r="E329" s="286"/>
      <c r="F329" s="286"/>
      <c r="G329" s="286"/>
      <c r="H329" s="287"/>
      <c r="I329" s="39">
        <f>IFERROR(VLOOKUP(B329,Sheet2!A:E,5,FALSE),0)</f>
        <v>0</v>
      </c>
      <c r="J329" s="40">
        <f t="shared" si="30"/>
        <v>0</v>
      </c>
      <c r="K329" s="5">
        <f t="shared" si="31"/>
        <v>0</v>
      </c>
    </row>
    <row r="330" spans="1:11" x14ac:dyDescent="0.2">
      <c r="A330" s="266"/>
      <c r="B330" s="32" t="s">
        <v>241</v>
      </c>
      <c r="C330" s="33">
        <f>IFERROR(VLOOKUP(B330,Sheet2!A:D,3,FALSE),0)</f>
        <v>3.3</v>
      </c>
      <c r="D330" s="34">
        <f>IFERROR(VLOOKUP(B330,Sheet2!A:D,4,FALSE),0)</f>
        <v>2.31</v>
      </c>
      <c r="E330" s="35"/>
      <c r="F330" s="36">
        <f t="shared" ref="F330:F340" si="32">D330*E330</f>
        <v>0</v>
      </c>
      <c r="G330" s="37" t="s">
        <v>20</v>
      </c>
      <c r="H330" s="38" t="str">
        <f>IFERROR(VLOOKUP(B330,Sheet2!A:E,2,FALSE),0)</f>
        <v xml:space="preserve">inner parts set oring and ss bite ring </v>
      </c>
      <c r="I330" s="39">
        <f>IFERROR(VLOOKUP(B330,Sheet2!A:E,5,FALSE),0)</f>
        <v>0.5</v>
      </c>
      <c r="J330" s="40">
        <f t="shared" si="30"/>
        <v>0</v>
      </c>
      <c r="K330" s="5">
        <f t="shared" si="31"/>
        <v>0</v>
      </c>
    </row>
    <row r="331" spans="1:11" x14ac:dyDescent="0.2">
      <c r="A331" s="267"/>
      <c r="B331" s="42" t="s">
        <v>242</v>
      </c>
      <c r="C331" s="43">
        <f>IFERROR(VLOOKUP(B331,Sheet2!A:D,3,FALSE),0)</f>
        <v>3.3</v>
      </c>
      <c r="D331" s="44">
        <f>IFERROR(VLOOKUP(B331,Sheet2!A:D,4,FALSE),0)</f>
        <v>2.31</v>
      </c>
      <c r="E331" s="45"/>
      <c r="F331" s="46">
        <f t="shared" si="32"/>
        <v>0</v>
      </c>
      <c r="G331" s="47" t="s">
        <v>22</v>
      </c>
      <c r="H331" s="48" t="str">
        <f>IFERROR(VLOOKUP(B331,Sheet2!A:E,2,FALSE),0)</f>
        <v>inner parts set oring and ss bite ring</v>
      </c>
      <c r="I331" s="39">
        <f>IFERROR(VLOOKUP(B331,Sheet2!A:E,5,FALSE),0)</f>
        <v>0.5</v>
      </c>
      <c r="J331" s="40">
        <f t="shared" si="30"/>
        <v>0</v>
      </c>
      <c r="K331" s="5">
        <f t="shared" si="31"/>
        <v>0</v>
      </c>
    </row>
    <row r="332" spans="1:11" x14ac:dyDescent="0.2">
      <c r="A332" s="267"/>
      <c r="B332" s="42" t="s">
        <v>243</v>
      </c>
      <c r="C332" s="43">
        <f>IFERROR(VLOOKUP(B332,Sheet2!A:D,3,FALSE),0)</f>
        <v>4.8</v>
      </c>
      <c r="D332" s="44">
        <f>IFERROR(VLOOKUP(B332,Sheet2!A:D,4,FALSE),0)</f>
        <v>3.36</v>
      </c>
      <c r="E332" s="45"/>
      <c r="F332" s="46">
        <f t="shared" si="32"/>
        <v>0</v>
      </c>
      <c r="G332" s="47" t="s">
        <v>24</v>
      </c>
      <c r="H332" s="48" t="str">
        <f>IFERROR(VLOOKUP(B332,Sheet2!A:E,2,FALSE),0)</f>
        <v xml:space="preserve">inner parts set oring and ss bite ring </v>
      </c>
      <c r="I332" s="39">
        <f>IFERROR(VLOOKUP(B332,Sheet2!A:E,5,FALSE),0)</f>
        <v>0.02</v>
      </c>
      <c r="J332" s="40">
        <f t="shared" si="30"/>
        <v>0</v>
      </c>
      <c r="K332" s="5">
        <f t="shared" si="31"/>
        <v>0</v>
      </c>
    </row>
    <row r="333" spans="1:11" x14ac:dyDescent="0.2">
      <c r="A333" s="267"/>
      <c r="B333" s="42" t="s">
        <v>244</v>
      </c>
      <c r="C333" s="43">
        <f>IFERROR(VLOOKUP(B333,Sheet2!A:D,3,FALSE),0)</f>
        <v>6</v>
      </c>
      <c r="D333" s="44">
        <f>IFERROR(VLOOKUP(B333,Sheet2!A:D,4,FALSE),0)</f>
        <v>4.2</v>
      </c>
      <c r="E333" s="45"/>
      <c r="F333" s="46">
        <f t="shared" si="32"/>
        <v>0</v>
      </c>
      <c r="G333" s="47" t="s">
        <v>26</v>
      </c>
      <c r="H333" s="48" t="str">
        <f>IFERROR(VLOOKUP(B333,Sheet2!A:E,2,FALSE),0)</f>
        <v>inner parts set oring and ss bite ring</v>
      </c>
      <c r="I333" s="39">
        <f>IFERROR(VLOOKUP(B333,Sheet2!A:E,5,FALSE),0)</f>
        <v>0.3</v>
      </c>
      <c r="J333" s="40">
        <f t="shared" si="30"/>
        <v>0</v>
      </c>
      <c r="K333" s="5">
        <f t="shared" si="31"/>
        <v>0</v>
      </c>
    </row>
    <row r="334" spans="1:11" x14ac:dyDescent="0.2">
      <c r="A334" s="267"/>
      <c r="B334" s="42" t="s">
        <v>245</v>
      </c>
      <c r="C334" s="43">
        <f>IFERROR(VLOOKUP(B334,Sheet2!A:D,3,FALSE),0)</f>
        <v>9.61</v>
      </c>
      <c r="D334" s="44">
        <f>IFERROR(VLOOKUP(B334,Sheet2!A:D,4,FALSE),0)</f>
        <v>6.73</v>
      </c>
      <c r="E334" s="45"/>
      <c r="F334" s="46">
        <f t="shared" si="32"/>
        <v>0</v>
      </c>
      <c r="G334" s="47" t="s">
        <v>28</v>
      </c>
      <c r="H334" s="48" t="str">
        <f>IFERROR(VLOOKUP(B334,Sheet2!A:E,2,FALSE),0)</f>
        <v>inner parts set oring and ss bite ring</v>
      </c>
      <c r="I334" s="39">
        <f>IFERROR(VLOOKUP(B334,Sheet2!A:E,5,FALSE),0)</f>
        <v>0.05</v>
      </c>
      <c r="J334" s="40">
        <f t="shared" si="30"/>
        <v>0</v>
      </c>
      <c r="K334" s="5">
        <f t="shared" si="31"/>
        <v>0</v>
      </c>
    </row>
    <row r="335" spans="1:11" x14ac:dyDescent="0.2">
      <c r="A335" s="267"/>
      <c r="B335" s="42" t="s">
        <v>246</v>
      </c>
      <c r="C335" s="43">
        <f>IFERROR(VLOOKUP(B335,Sheet2!A:D,3,FALSE),0)</f>
        <v>48.06</v>
      </c>
      <c r="D335" s="44">
        <f>IFERROR(VLOOKUP(B335,Sheet2!A:D,4,FALSE),0)</f>
        <v>33.64</v>
      </c>
      <c r="E335" s="45"/>
      <c r="F335" s="46">
        <f t="shared" si="32"/>
        <v>0</v>
      </c>
      <c r="G335" s="47" t="s">
        <v>37</v>
      </c>
      <c r="H335" s="48" t="str">
        <f>IFERROR(VLOOKUP(B335,Sheet2!A:E,2,FALSE),0)</f>
        <v>inner parts seal</v>
      </c>
      <c r="I335" s="39">
        <f>IFERROR(VLOOKUP(B335,Sheet2!A:E,5,FALSE),0)</f>
        <v>0.42</v>
      </c>
      <c r="J335" s="40">
        <f t="shared" si="30"/>
        <v>0</v>
      </c>
      <c r="K335" s="5">
        <f t="shared" si="31"/>
        <v>0</v>
      </c>
    </row>
    <row r="336" spans="1:11" ht="13.5" thickBot="1" x14ac:dyDescent="0.25">
      <c r="A336" s="268"/>
      <c r="B336" s="123" t="s">
        <v>247</v>
      </c>
      <c r="C336" s="63">
        <f>IFERROR(VLOOKUP(B336,Sheet2!A:D,3,FALSE),0)</f>
        <v>72.09</v>
      </c>
      <c r="D336" s="64">
        <f>IFERROR(VLOOKUP(B336,Sheet2!A:D,4,FALSE),0)</f>
        <v>50.46</v>
      </c>
      <c r="E336" s="65"/>
      <c r="F336" s="66">
        <f t="shared" si="32"/>
        <v>0</v>
      </c>
      <c r="G336" s="67" t="s">
        <v>39</v>
      </c>
      <c r="H336" s="118" t="str">
        <f>IFERROR(VLOOKUP(B336,Sheet2!A:E,2,FALSE),0)</f>
        <v>inner parts seal</v>
      </c>
      <c r="I336" s="39">
        <f>IFERROR(VLOOKUP(B336,Sheet2!A:E,5,FALSE),0)</f>
        <v>0.75</v>
      </c>
      <c r="J336" s="40">
        <f t="shared" si="30"/>
        <v>0</v>
      </c>
      <c r="K336" s="5">
        <f t="shared" si="31"/>
        <v>0</v>
      </c>
    </row>
    <row r="337" spans="1:11" x14ac:dyDescent="0.2">
      <c r="A337" s="263"/>
      <c r="B337" s="32" t="s">
        <v>248</v>
      </c>
      <c r="C337" s="33">
        <f>IFERROR(VLOOKUP(B337,Sheet2!A:D,3,FALSE),0)</f>
        <v>2.39</v>
      </c>
      <c r="D337" s="34">
        <f>IFERROR(VLOOKUP(B337,Sheet2!A:D,4,FALSE),0)</f>
        <v>1.68</v>
      </c>
      <c r="E337" s="35"/>
      <c r="F337" s="36">
        <f t="shared" si="32"/>
        <v>0</v>
      </c>
      <c r="G337" s="37" t="s">
        <v>22</v>
      </c>
      <c r="H337" s="38" t="str">
        <f>IFERROR(VLOOKUP(B337,Sheet2!A:E,2,FALSE),0)</f>
        <v>Saddle drop gasket</v>
      </c>
      <c r="I337" s="39">
        <f>IFERROR(VLOOKUP(B337,Sheet2!A:E,5,FALSE),0)</f>
        <v>0.01</v>
      </c>
      <c r="J337" s="40">
        <f t="shared" si="30"/>
        <v>0</v>
      </c>
      <c r="K337" s="5">
        <f t="shared" si="31"/>
        <v>0</v>
      </c>
    </row>
    <row r="338" spans="1:11" x14ac:dyDescent="0.2">
      <c r="A338" s="264"/>
      <c r="B338" s="42" t="s">
        <v>249</v>
      </c>
      <c r="C338" s="43">
        <f>IFERROR(VLOOKUP(B338,Sheet2!A:D,3,FALSE),0)</f>
        <v>2.39</v>
      </c>
      <c r="D338" s="44">
        <f>IFERROR(VLOOKUP(B338,Sheet2!A:D,4,FALSE),0)</f>
        <v>1.68</v>
      </c>
      <c r="E338" s="45"/>
      <c r="F338" s="46">
        <f t="shared" si="32"/>
        <v>0</v>
      </c>
      <c r="G338" s="47" t="s">
        <v>96</v>
      </c>
      <c r="H338" s="48" t="str">
        <f>IFERROR(VLOOKUP(B338,Sheet2!A:E,2,FALSE),0)</f>
        <v xml:space="preserve">Saddle drop gasket  </v>
      </c>
      <c r="I338" s="39">
        <f>IFERROR(VLOOKUP(B338,Sheet2!A:E,5,FALSE),0)</f>
        <v>0.02</v>
      </c>
      <c r="J338" s="40">
        <f t="shared" si="30"/>
        <v>0</v>
      </c>
      <c r="K338" s="5">
        <f t="shared" si="31"/>
        <v>0</v>
      </c>
    </row>
    <row r="339" spans="1:11" x14ac:dyDescent="0.2">
      <c r="A339" s="264"/>
      <c r="B339" s="42" t="s">
        <v>250</v>
      </c>
      <c r="C339" s="43">
        <f>IFERROR(VLOOKUP(B339,Sheet2!A:D,3,FALSE),0)</f>
        <v>2.39</v>
      </c>
      <c r="D339" s="44">
        <f>IFERROR(VLOOKUP(B339,Sheet2!A:D,4,FALSE),0)</f>
        <v>1.68</v>
      </c>
      <c r="E339" s="45"/>
      <c r="F339" s="46">
        <f t="shared" si="32"/>
        <v>0</v>
      </c>
      <c r="G339" s="47" t="s">
        <v>26</v>
      </c>
      <c r="H339" s="48" t="str">
        <f>IFERROR(VLOOKUP(B339,Sheet2!A:E,2,FALSE),0)</f>
        <v>Saddle drop gasket</v>
      </c>
      <c r="I339" s="39">
        <f>IFERROR(VLOOKUP(B339,Sheet2!A:E,5,FALSE),0)</f>
        <v>0.01</v>
      </c>
      <c r="J339" s="40">
        <f t="shared" si="30"/>
        <v>0</v>
      </c>
      <c r="K339" s="5">
        <f t="shared" si="31"/>
        <v>0</v>
      </c>
    </row>
    <row r="340" spans="1:11" ht="13.5" thickBot="1" x14ac:dyDescent="0.25">
      <c r="A340" s="265"/>
      <c r="B340" s="123" t="s">
        <v>251</v>
      </c>
      <c r="C340" s="63">
        <f>IFERROR(VLOOKUP(B340,Sheet2!A:D,3,FALSE),0)</f>
        <v>2.39</v>
      </c>
      <c r="D340" s="64">
        <f>IFERROR(VLOOKUP(B340,Sheet2!A:D,4,FALSE),0)</f>
        <v>1.68</v>
      </c>
      <c r="E340" s="65"/>
      <c r="F340" s="66">
        <f t="shared" si="32"/>
        <v>0</v>
      </c>
      <c r="G340" s="67" t="s">
        <v>28</v>
      </c>
      <c r="H340" s="118" t="str">
        <f>IFERROR(VLOOKUP(B340,Sheet2!A:E,2,FALSE),0)</f>
        <v>Saddle drop gasket</v>
      </c>
      <c r="I340" s="39">
        <f>IFERROR(VLOOKUP(B340,Sheet2!A:E,5,FALSE),0)</f>
        <v>0.01</v>
      </c>
      <c r="J340" s="40">
        <f t="shared" si="30"/>
        <v>0</v>
      </c>
      <c r="K340" s="5">
        <f t="shared" si="31"/>
        <v>0</v>
      </c>
    </row>
    <row r="341" spans="1:11" ht="13.5" thickBot="1" x14ac:dyDescent="0.25">
      <c r="A341" s="54"/>
      <c r="B341" s="282" t="s">
        <v>1339</v>
      </c>
      <c r="C341" s="286"/>
      <c r="D341" s="286"/>
      <c r="E341" s="286"/>
      <c r="F341" s="286"/>
      <c r="G341" s="286"/>
      <c r="H341" s="287"/>
      <c r="I341" s="39">
        <f>IFERROR(VLOOKUP(B341,Sheet2!A:E,5,FALSE),0)</f>
        <v>0</v>
      </c>
      <c r="J341" s="40">
        <f t="shared" si="30"/>
        <v>0</v>
      </c>
      <c r="K341" s="5">
        <f t="shared" si="31"/>
        <v>0</v>
      </c>
    </row>
    <row r="342" spans="1:11" x14ac:dyDescent="0.2">
      <c r="A342" s="263"/>
      <c r="B342" s="55" t="s">
        <v>252</v>
      </c>
      <c r="C342" s="33">
        <f>IFERROR(VLOOKUP(B342,Sheet2!A:D,3,FALSE),0)</f>
        <v>93.7</v>
      </c>
      <c r="D342" s="34">
        <f>IFERROR(VLOOKUP(B342,Sheet2!A:D,4,FALSE),0)</f>
        <v>65.59</v>
      </c>
      <c r="E342" s="35"/>
      <c r="F342" s="36">
        <f t="shared" ref="F342:F360" si="33">D342*E342</f>
        <v>0</v>
      </c>
      <c r="G342" s="37" t="s">
        <v>253</v>
      </c>
      <c r="H342" s="83" t="str">
        <f>IFERROR(VLOOKUP(B342,Sheet2!A:E,2,FALSE),0)</f>
        <v>1/2" MAXLINE TUBING 100FT ROLL</v>
      </c>
      <c r="I342" s="39">
        <f>IFERROR(VLOOKUP(B342,Sheet2!A:E,5,FALSE),0)</f>
        <v>10</v>
      </c>
      <c r="J342" s="40">
        <f t="shared" si="30"/>
        <v>0</v>
      </c>
      <c r="K342" s="5">
        <f t="shared" si="31"/>
        <v>0</v>
      </c>
    </row>
    <row r="343" spans="1:11" x14ac:dyDescent="0.2">
      <c r="A343" s="264"/>
      <c r="B343" s="51" t="s">
        <v>254</v>
      </c>
      <c r="C343" s="43">
        <f>IFERROR(VLOOKUP(B343,Sheet2!A:D,3,FALSE),0)</f>
        <v>264.58999999999997</v>
      </c>
      <c r="D343" s="44">
        <f>IFERROR(VLOOKUP(B343,Sheet2!A:D,4,FALSE),0)</f>
        <v>185.21</v>
      </c>
      <c r="E343" s="45"/>
      <c r="F343" s="85">
        <f t="shared" si="33"/>
        <v>0</v>
      </c>
      <c r="G343" s="47" t="s">
        <v>253</v>
      </c>
      <c r="H343" s="100" t="str">
        <f>IFERROR(VLOOKUP(B343,Sheet2!A:E,2,FALSE),0)</f>
        <v>1/2" MAXLINE TUBING 300FT ROLL</v>
      </c>
      <c r="I343" s="39">
        <f>IFERROR(VLOOKUP(B343,Sheet2!A:E,5,FALSE),0)</f>
        <v>27</v>
      </c>
      <c r="J343" s="40">
        <f t="shared" si="30"/>
        <v>0</v>
      </c>
      <c r="K343" s="5">
        <f t="shared" si="31"/>
        <v>0</v>
      </c>
    </row>
    <row r="344" spans="1:11" x14ac:dyDescent="0.2">
      <c r="A344" s="264"/>
      <c r="B344" s="51" t="s">
        <v>255</v>
      </c>
      <c r="C344" s="43">
        <f>IFERROR(VLOOKUP(B344,Sheet2!A:D,3,FALSE),0)</f>
        <v>192.93</v>
      </c>
      <c r="D344" s="44">
        <f>IFERROR(VLOOKUP(B344,Sheet2!A:D,4,FALSE),0)</f>
        <v>135.05000000000001</v>
      </c>
      <c r="E344" s="45"/>
      <c r="F344" s="85">
        <f t="shared" si="33"/>
        <v>0</v>
      </c>
      <c r="G344" s="47" t="s">
        <v>20</v>
      </c>
      <c r="H344" s="100" t="str">
        <f>IFERROR(VLOOKUP(B344,Sheet2!A:E,2,FALSE),0)</f>
        <v>3/4" MAXLINE TUBING 100FT ROLL,</v>
      </c>
      <c r="I344" s="39">
        <f>IFERROR(VLOOKUP(B344,Sheet2!A:E,5,FALSE),0)</f>
        <v>18</v>
      </c>
      <c r="J344" s="40">
        <f t="shared" si="30"/>
        <v>0</v>
      </c>
      <c r="K344" s="5">
        <f t="shared" si="31"/>
        <v>0</v>
      </c>
    </row>
    <row r="345" spans="1:11" x14ac:dyDescent="0.2">
      <c r="A345" s="264"/>
      <c r="B345" s="51" t="s">
        <v>256</v>
      </c>
      <c r="C345" s="43">
        <f>IFERROR(VLOOKUP(B345,Sheet2!A:D,3,FALSE),0)</f>
        <v>485.09</v>
      </c>
      <c r="D345" s="44">
        <f>IFERROR(VLOOKUP(B345,Sheet2!A:D,4,FALSE),0)</f>
        <v>339.56</v>
      </c>
      <c r="E345" s="45"/>
      <c r="F345" s="85">
        <f t="shared" si="33"/>
        <v>0</v>
      </c>
      <c r="G345" s="47" t="s">
        <v>20</v>
      </c>
      <c r="H345" s="100" t="str">
        <f>IFERROR(VLOOKUP(B345,Sheet2!A:E,2,FALSE),0)</f>
        <v xml:space="preserve">3/4" MAXLINE TUBING 300FT ROLL, </v>
      </c>
      <c r="I345" s="39">
        <f>IFERROR(VLOOKUP(B345,Sheet2!A:E,5,FALSE),0)</f>
        <v>50</v>
      </c>
      <c r="J345" s="40">
        <f t="shared" si="30"/>
        <v>0</v>
      </c>
      <c r="K345" s="5">
        <f t="shared" si="31"/>
        <v>0</v>
      </c>
    </row>
    <row r="346" spans="1:11" x14ac:dyDescent="0.2">
      <c r="A346" s="264"/>
      <c r="B346" s="51"/>
      <c r="C346" s="156">
        <f>IFERROR(VLOOKUP(B346,Sheet2!A:D,3,FALSE),0)</f>
        <v>0</v>
      </c>
      <c r="D346" s="157">
        <f>IFERROR(VLOOKUP(B346,Sheet2!A:D,4,FALSE),0)</f>
        <v>0</v>
      </c>
      <c r="E346" s="45"/>
      <c r="F346" s="159">
        <f t="shared" si="33"/>
        <v>0</v>
      </c>
      <c r="G346" s="47"/>
      <c r="H346" s="187">
        <f>IFERROR(VLOOKUP(B346,Sheet2!A:E,2,FALSE),0)</f>
        <v>0</v>
      </c>
      <c r="I346" s="39">
        <f>IFERROR(VLOOKUP(B346,Sheet2!A:E,5,FALSE),0)</f>
        <v>0</v>
      </c>
      <c r="J346" s="40">
        <f t="shared" si="30"/>
        <v>0</v>
      </c>
      <c r="K346" s="5">
        <f t="shared" si="31"/>
        <v>0</v>
      </c>
    </row>
    <row r="347" spans="1:11" x14ac:dyDescent="0.2">
      <c r="A347" s="264"/>
      <c r="B347" s="51" t="s">
        <v>257</v>
      </c>
      <c r="C347" s="43">
        <f>IFERROR(VLOOKUP(B347,Sheet2!A:D,3,FALSE),0)</f>
        <v>8.4</v>
      </c>
      <c r="D347" s="44">
        <f>IFERROR(VLOOKUP(B347,Sheet2!A:D,4,FALSE),0)</f>
        <v>5.88</v>
      </c>
      <c r="E347" s="45"/>
      <c r="F347" s="85">
        <f t="shared" si="33"/>
        <v>0</v>
      </c>
      <c r="G347" s="47" t="s">
        <v>253</v>
      </c>
      <c r="H347" s="100" t="str">
        <f>IFERROR(VLOOKUP(B347,Sheet2!A:E,2,FALSE),0)</f>
        <v>1/2" MAXLINE X 1/2" MALE NPT STRAIGHT FITTING</v>
      </c>
      <c r="I347" s="39">
        <f>IFERROR(VLOOKUP(B347,Sheet2!A:E,5,FALSE),0)</f>
        <v>0.18</v>
      </c>
      <c r="J347" s="40">
        <f t="shared" si="30"/>
        <v>0</v>
      </c>
      <c r="K347" s="5">
        <f t="shared" si="31"/>
        <v>0</v>
      </c>
    </row>
    <row r="348" spans="1:11" x14ac:dyDescent="0.2">
      <c r="A348" s="264"/>
      <c r="B348" s="51" t="s">
        <v>258</v>
      </c>
      <c r="C348" s="43">
        <f>IFERROR(VLOOKUP(B348,Sheet2!A:D,3,FALSE),0)</f>
        <v>17.18</v>
      </c>
      <c r="D348" s="44">
        <f>IFERROR(VLOOKUP(B348,Sheet2!A:D,4,FALSE),0)</f>
        <v>12.02</v>
      </c>
      <c r="E348" s="45"/>
      <c r="F348" s="85">
        <f t="shared" si="33"/>
        <v>0</v>
      </c>
      <c r="G348" s="47" t="s">
        <v>20</v>
      </c>
      <c r="H348" s="100" t="str">
        <f>IFERROR(VLOOKUP(B348,Sheet2!A:E,2,FALSE),0)</f>
        <v>3/4" MAXLINE X 1/2" MALE NPT FITTING</v>
      </c>
      <c r="I348" s="39">
        <f>IFERROR(VLOOKUP(B348,Sheet2!A:E,5,FALSE),0)</f>
        <v>0.35</v>
      </c>
      <c r="J348" s="40">
        <f t="shared" si="30"/>
        <v>0</v>
      </c>
      <c r="K348" s="5">
        <f t="shared" si="31"/>
        <v>0</v>
      </c>
    </row>
    <row r="349" spans="1:11" x14ac:dyDescent="0.2">
      <c r="A349" s="264"/>
      <c r="B349" s="51" t="s">
        <v>259</v>
      </c>
      <c r="C349" s="43">
        <f>IFERROR(VLOOKUP(B349,Sheet2!A:D,3,FALSE),0)</f>
        <v>18.5</v>
      </c>
      <c r="D349" s="44">
        <f>IFERROR(VLOOKUP(B349,Sheet2!A:D,4,FALSE),0)</f>
        <v>12.95</v>
      </c>
      <c r="E349" s="45"/>
      <c r="F349" s="85">
        <f t="shared" si="33"/>
        <v>0</v>
      </c>
      <c r="G349" s="47" t="s">
        <v>20</v>
      </c>
      <c r="H349" s="100" t="str">
        <f>IFERROR(VLOOKUP(B349,Sheet2!A:E,2,FALSE),0)</f>
        <v>3/4" MAXLINE X 3/4" MALE NPT FITTING</v>
      </c>
      <c r="I349" s="39">
        <f>IFERROR(VLOOKUP(B349,Sheet2!A:E,5,FALSE),0)</f>
        <v>0.35</v>
      </c>
      <c r="J349" s="40">
        <f t="shared" si="30"/>
        <v>0</v>
      </c>
      <c r="K349" s="5">
        <f t="shared" si="31"/>
        <v>0</v>
      </c>
    </row>
    <row r="350" spans="1:11" x14ac:dyDescent="0.2">
      <c r="A350" s="264"/>
      <c r="B350" s="51"/>
      <c r="C350" s="156">
        <f>IFERROR(VLOOKUP(B350,Sheet2!A:D,3,FALSE),0)</f>
        <v>0</v>
      </c>
      <c r="D350" s="157">
        <f>IFERROR(VLOOKUP(B350,Sheet2!A:D,4,FALSE),0)</f>
        <v>0</v>
      </c>
      <c r="E350" s="45"/>
      <c r="F350" s="159">
        <f t="shared" si="33"/>
        <v>0</v>
      </c>
      <c r="G350" s="47"/>
      <c r="H350" s="187">
        <f>IFERROR(VLOOKUP(B350,Sheet2!A:E,2,FALSE),0)</f>
        <v>0</v>
      </c>
      <c r="I350" s="39">
        <f>IFERROR(VLOOKUP(B350,Sheet2!A:E,5,FALSE),0)</f>
        <v>0</v>
      </c>
      <c r="J350" s="40">
        <f t="shared" si="30"/>
        <v>0</v>
      </c>
      <c r="K350" s="5">
        <f t="shared" si="31"/>
        <v>0</v>
      </c>
    </row>
    <row r="351" spans="1:11" x14ac:dyDescent="0.2">
      <c r="A351" s="264"/>
      <c r="B351" s="51" t="s">
        <v>260</v>
      </c>
      <c r="C351" s="43">
        <f>IFERROR(VLOOKUP(B351,Sheet2!A:D,3,FALSE),0)</f>
        <v>12</v>
      </c>
      <c r="D351" s="44">
        <f>IFERROR(VLOOKUP(B351,Sheet2!A:D,4,FALSE),0)</f>
        <v>8.4</v>
      </c>
      <c r="E351" s="45"/>
      <c r="F351" s="85">
        <f t="shared" si="33"/>
        <v>0</v>
      </c>
      <c r="G351" s="47" t="s">
        <v>253</v>
      </c>
      <c r="H351" s="100" t="str">
        <f>IFERROR(VLOOKUP(B351,Sheet2!A:E,2,FALSE),0)</f>
        <v>1/2" PIPE CLIP MAXLINE 10/PACK</v>
      </c>
      <c r="I351" s="39">
        <f>IFERROR(VLOOKUP(B351,Sheet2!A:E,5,FALSE),0)</f>
        <v>0.12</v>
      </c>
      <c r="J351" s="40">
        <f t="shared" si="30"/>
        <v>0</v>
      </c>
      <c r="K351" s="5">
        <f t="shared" si="31"/>
        <v>0</v>
      </c>
    </row>
    <row r="352" spans="1:11" x14ac:dyDescent="0.2">
      <c r="A352" s="264"/>
      <c r="B352" s="51" t="s">
        <v>261</v>
      </c>
      <c r="C352" s="43">
        <f>IFERROR(VLOOKUP(B352,Sheet2!A:D,3,FALSE),0)</f>
        <v>19.22</v>
      </c>
      <c r="D352" s="44">
        <f>IFERROR(VLOOKUP(B352,Sheet2!A:D,4,FALSE),0)</f>
        <v>13.45</v>
      </c>
      <c r="E352" s="45"/>
      <c r="F352" s="85">
        <f t="shared" si="33"/>
        <v>0</v>
      </c>
      <c r="G352" s="47" t="s">
        <v>20</v>
      </c>
      <c r="H352" s="100" t="str">
        <f>IFERROR(VLOOKUP(B352,Sheet2!A:E,2,FALSE),0)</f>
        <v>3/4" PIPE CLIP MAXLINE 10/PACK</v>
      </c>
      <c r="I352" s="39">
        <f>IFERROR(VLOOKUP(B352,Sheet2!A:E,5,FALSE),0)</f>
        <v>0.18</v>
      </c>
      <c r="J352" s="40">
        <f t="shared" si="30"/>
        <v>0</v>
      </c>
      <c r="K352" s="5">
        <f t="shared" si="31"/>
        <v>0</v>
      </c>
    </row>
    <row r="353" spans="1:11" x14ac:dyDescent="0.2">
      <c r="A353" s="264"/>
      <c r="B353" s="51"/>
      <c r="C353" s="156">
        <f>IFERROR(VLOOKUP(B353,Sheet2!A:D,3,FALSE),0)</f>
        <v>0</v>
      </c>
      <c r="D353" s="157">
        <f>IFERROR(VLOOKUP(B353,Sheet2!A:D,4,FALSE),0)</f>
        <v>0</v>
      </c>
      <c r="E353" s="45"/>
      <c r="F353" s="159">
        <f t="shared" si="33"/>
        <v>0</v>
      </c>
      <c r="G353" s="47"/>
      <c r="H353" s="187">
        <f>IFERROR(VLOOKUP(B353,Sheet2!A:E,2,FALSE),0)</f>
        <v>0</v>
      </c>
      <c r="I353" s="39">
        <f>IFERROR(VLOOKUP(B353,Sheet2!A:E,5,FALSE),0)</f>
        <v>0</v>
      </c>
      <c r="J353" s="40">
        <f t="shared" si="30"/>
        <v>0</v>
      </c>
      <c r="K353" s="5">
        <f t="shared" si="31"/>
        <v>0</v>
      </c>
    </row>
    <row r="354" spans="1:11" x14ac:dyDescent="0.2">
      <c r="A354" s="264"/>
      <c r="B354" s="51" t="s">
        <v>262</v>
      </c>
      <c r="C354" s="43">
        <f>IFERROR(VLOOKUP(B354,Sheet2!A:D,3,FALSE),0)</f>
        <v>14.41</v>
      </c>
      <c r="D354" s="44">
        <f>IFERROR(VLOOKUP(B354,Sheet2!A:D,4,FALSE),0)</f>
        <v>10.08</v>
      </c>
      <c r="E354" s="45"/>
      <c r="F354" s="85">
        <f t="shared" si="33"/>
        <v>0</v>
      </c>
      <c r="G354" s="47" t="s">
        <v>253</v>
      </c>
      <c r="H354" s="100" t="str">
        <f>IFERROR(VLOOKUP(B354,Sheet2!A:E,2,FALSE),0)</f>
        <v>1/2"  EQUAL TEE MAXLINE</v>
      </c>
      <c r="I354" s="39">
        <f>IFERROR(VLOOKUP(B354,Sheet2!A:E,5,FALSE),0)</f>
        <v>0.38</v>
      </c>
      <c r="J354" s="40">
        <f t="shared" si="30"/>
        <v>0</v>
      </c>
      <c r="K354" s="5">
        <f t="shared" si="31"/>
        <v>0</v>
      </c>
    </row>
    <row r="355" spans="1:11" x14ac:dyDescent="0.2">
      <c r="A355" s="264"/>
      <c r="B355" s="51" t="s">
        <v>263</v>
      </c>
      <c r="C355" s="43">
        <f>IFERROR(VLOOKUP(B355,Sheet2!A:D,3,FALSE),0)</f>
        <v>26.43</v>
      </c>
      <c r="D355" s="44">
        <f>IFERROR(VLOOKUP(B355,Sheet2!A:D,4,FALSE),0)</f>
        <v>18.5</v>
      </c>
      <c r="E355" s="45"/>
      <c r="F355" s="85">
        <f t="shared" si="33"/>
        <v>0</v>
      </c>
      <c r="G355" s="47" t="s">
        <v>20</v>
      </c>
      <c r="H355" s="100" t="str">
        <f>IFERROR(VLOOKUP(B355,Sheet2!A:E,2,FALSE),0)</f>
        <v>3/4" EQUAL TEE MAXLINE</v>
      </c>
      <c r="I355" s="39">
        <f>IFERROR(VLOOKUP(B355,Sheet2!A:E,5,FALSE),0)</f>
        <v>0.83</v>
      </c>
      <c r="J355" s="40">
        <f t="shared" si="30"/>
        <v>0</v>
      </c>
      <c r="K355" s="5">
        <f t="shared" si="31"/>
        <v>0</v>
      </c>
    </row>
    <row r="356" spans="1:11" x14ac:dyDescent="0.2">
      <c r="A356" s="264"/>
      <c r="B356" s="51" t="s">
        <v>264</v>
      </c>
      <c r="C356" s="43">
        <f>IFERROR(VLOOKUP(B356,Sheet2!A:D,3,FALSE),0)</f>
        <v>14.41</v>
      </c>
      <c r="D356" s="44">
        <f>IFERROR(VLOOKUP(B356,Sheet2!A:D,4,FALSE),0)</f>
        <v>10.08</v>
      </c>
      <c r="E356" s="45"/>
      <c r="F356" s="85">
        <f t="shared" si="33"/>
        <v>0</v>
      </c>
      <c r="G356" s="47" t="s">
        <v>253</v>
      </c>
      <c r="H356" s="100" t="str">
        <f>IFERROR(VLOOKUP(B356,Sheet2!A:E,2,FALSE),0)</f>
        <v>1/2" REDUCING TEE X 1/2" FEMALE NPT MAXLINE</v>
      </c>
      <c r="I356" s="39">
        <f>IFERROR(VLOOKUP(B356,Sheet2!A:E,5,FALSE),0)</f>
        <v>0.34</v>
      </c>
      <c r="J356" s="40">
        <f t="shared" si="30"/>
        <v>0</v>
      </c>
      <c r="K356" s="5">
        <f t="shared" si="31"/>
        <v>0</v>
      </c>
    </row>
    <row r="357" spans="1:11" x14ac:dyDescent="0.2">
      <c r="A357" s="264"/>
      <c r="B357" s="51" t="s">
        <v>265</v>
      </c>
      <c r="C357" s="43">
        <f>IFERROR(VLOOKUP(B357,Sheet2!A:D,3,FALSE),0)</f>
        <v>22.83</v>
      </c>
      <c r="D357" s="44">
        <f>IFERROR(VLOOKUP(B357,Sheet2!A:D,4,FALSE),0)</f>
        <v>15.98</v>
      </c>
      <c r="E357" s="45"/>
      <c r="F357" s="85">
        <f t="shared" si="33"/>
        <v>0</v>
      </c>
      <c r="G357" s="47" t="s">
        <v>20</v>
      </c>
      <c r="H357" s="100" t="str">
        <f>IFERROR(VLOOKUP(B357,Sheet2!A:E,2,FALSE),0)</f>
        <v>3/4" REDUCING TEE, 1/2" FEMALE NPT DROP LEG  MAXLINE</v>
      </c>
      <c r="I357" s="39">
        <f>IFERROR(VLOOKUP(B357,Sheet2!A:E,5,FALSE),0)</f>
        <v>0.61</v>
      </c>
      <c r="J357" s="40">
        <f t="shared" si="30"/>
        <v>0</v>
      </c>
      <c r="K357" s="5">
        <f t="shared" si="31"/>
        <v>0</v>
      </c>
    </row>
    <row r="358" spans="1:11" x14ac:dyDescent="0.2">
      <c r="A358" s="264"/>
      <c r="B358" s="51"/>
      <c r="C358" s="156">
        <f>IFERROR(VLOOKUP(B358,Sheet2!A:D,3,FALSE),0)</f>
        <v>0</v>
      </c>
      <c r="D358" s="157">
        <f>IFERROR(VLOOKUP(B358,Sheet2!A:D,4,FALSE),0)</f>
        <v>0</v>
      </c>
      <c r="E358" s="45"/>
      <c r="F358" s="159">
        <f t="shared" si="33"/>
        <v>0</v>
      </c>
      <c r="G358" s="47"/>
      <c r="H358" s="187">
        <f>IFERROR(VLOOKUP(B358,Sheet2!A:E,2,FALSE),0)</f>
        <v>0</v>
      </c>
      <c r="I358" s="39">
        <f>IFERROR(VLOOKUP(B358,Sheet2!A:E,5,FALSE),0)</f>
        <v>0</v>
      </c>
      <c r="J358" s="40">
        <f t="shared" si="30"/>
        <v>0</v>
      </c>
      <c r="K358" s="5">
        <f t="shared" si="31"/>
        <v>0</v>
      </c>
    </row>
    <row r="359" spans="1:11" x14ac:dyDescent="0.2">
      <c r="A359" s="264"/>
      <c r="B359" s="51" t="s">
        <v>266</v>
      </c>
      <c r="C359" s="43">
        <f>IFERROR(VLOOKUP(B359,Sheet2!A:D,3,FALSE),0)</f>
        <v>56.02</v>
      </c>
      <c r="D359" s="44">
        <f>IFERROR(VLOOKUP(B359,Sheet2!A:D,4,FALSE),0)</f>
        <v>39.22</v>
      </c>
      <c r="E359" s="45"/>
      <c r="F359" s="85">
        <f t="shared" si="33"/>
        <v>0</v>
      </c>
      <c r="G359" s="47" t="s">
        <v>253</v>
      </c>
      <c r="H359" s="100" t="str">
        <f>IFERROR(VLOOKUP(B359,Sheet2!A:E,2,FALSE),0)</f>
        <v>1/2" MAXLINE MULTI PORT OUTLET  WITH SHUTOFF</v>
      </c>
      <c r="I359" s="39">
        <f>IFERROR(VLOOKUP(B359,Sheet2!A:E,5,FALSE),0)</f>
        <v>2.36</v>
      </c>
      <c r="J359" s="40">
        <f t="shared" si="30"/>
        <v>0</v>
      </c>
      <c r="K359" s="5">
        <f t="shared" si="31"/>
        <v>0</v>
      </c>
    </row>
    <row r="360" spans="1:11" ht="13.5" thickBot="1" x14ac:dyDescent="0.25">
      <c r="A360" s="265"/>
      <c r="B360" s="62" t="s">
        <v>267</v>
      </c>
      <c r="C360" s="63">
        <f>IFERROR(VLOOKUP(B360,Sheet2!A:D,3,FALSE),0)</f>
        <v>63.68</v>
      </c>
      <c r="D360" s="64">
        <f>IFERROR(VLOOKUP(B360,Sheet2!A:D,4,FALSE),0)</f>
        <v>44.58</v>
      </c>
      <c r="E360" s="65"/>
      <c r="F360" s="87">
        <f t="shared" si="33"/>
        <v>0</v>
      </c>
      <c r="G360" s="67" t="s">
        <v>20</v>
      </c>
      <c r="H360" s="101" t="str">
        <f>IFERROR(VLOOKUP(B360,Sheet2!A:E,2,FALSE),0)</f>
        <v xml:space="preserve">3/4" MAXLINE MULTI PORT OUTLET WITH SHUTOFF, </v>
      </c>
      <c r="I360" s="39">
        <f>IFERROR(VLOOKUP(B360,Sheet2!A:E,5,FALSE),0)</f>
        <v>2.72</v>
      </c>
      <c r="J360" s="40">
        <f t="shared" si="30"/>
        <v>0</v>
      </c>
      <c r="K360" s="5">
        <f t="shared" si="31"/>
        <v>0</v>
      </c>
    </row>
    <row r="361" spans="1:11" ht="13.5" thickBot="1" x14ac:dyDescent="0.25">
      <c r="A361" s="54"/>
      <c r="B361" s="282" t="s">
        <v>1338</v>
      </c>
      <c r="C361" s="282"/>
      <c r="D361" s="282"/>
      <c r="E361" s="282"/>
      <c r="F361" s="282"/>
      <c r="G361" s="282"/>
      <c r="H361" s="283"/>
      <c r="I361" s="39">
        <f>IFERROR(VLOOKUP(B361,Sheet2!A:E,5,FALSE),0)</f>
        <v>0</v>
      </c>
      <c r="J361" s="40">
        <f t="shared" si="30"/>
        <v>0</v>
      </c>
      <c r="K361" s="5">
        <f t="shared" si="31"/>
        <v>0</v>
      </c>
    </row>
    <row r="362" spans="1:11" x14ac:dyDescent="0.2">
      <c r="A362" s="263"/>
      <c r="B362" s="32" t="s">
        <v>268</v>
      </c>
      <c r="C362" s="33">
        <f>IFERROR(VLOOKUP(B362,Sheet2!A:D,3,FALSE),0)</f>
        <v>32.43</v>
      </c>
      <c r="D362" s="34">
        <f>IFERROR(VLOOKUP(B362,Sheet2!A:D,4,FALSE),0)</f>
        <v>22.7</v>
      </c>
      <c r="E362" s="35"/>
      <c r="F362" s="36">
        <f t="shared" ref="F362:F368" si="34">D362*E362</f>
        <v>0</v>
      </c>
      <c r="G362" s="37" t="s">
        <v>253</v>
      </c>
      <c r="H362" s="38" t="str">
        <f>IFERROR(VLOOKUP(B362,Sheet2!A:E,2,FALSE),0)</f>
        <v>Jumper Hose Rubber  1/2" npt Male x Fem x 2 FT</v>
      </c>
      <c r="I362" s="39">
        <f>IFERROR(VLOOKUP(B362,Sheet2!A:E,5,FALSE),0)</f>
        <v>0.54</v>
      </c>
      <c r="J362" s="40">
        <f t="shared" si="30"/>
        <v>0</v>
      </c>
      <c r="K362" s="5">
        <f t="shared" si="31"/>
        <v>0</v>
      </c>
    </row>
    <row r="363" spans="1:11" x14ac:dyDescent="0.2">
      <c r="A363" s="264"/>
      <c r="B363" s="42" t="s">
        <v>269</v>
      </c>
      <c r="C363" s="43">
        <f>IFERROR(VLOOKUP(B363,Sheet2!A:D,3,FALSE),0)</f>
        <v>34.840000000000003</v>
      </c>
      <c r="D363" s="44">
        <f>IFERROR(VLOOKUP(B363,Sheet2!A:D,4,FALSE),0)</f>
        <v>24.39</v>
      </c>
      <c r="E363" s="45"/>
      <c r="F363" s="85">
        <f t="shared" si="34"/>
        <v>0</v>
      </c>
      <c r="G363" s="47" t="s">
        <v>253</v>
      </c>
      <c r="H363" s="124" t="str">
        <f>IFERROR(VLOOKUP(B363,Sheet2!A:E,2,FALSE),0)</f>
        <v>Jumper Hose Rubber  1/2" npt Male x Fem x 3 FT</v>
      </c>
      <c r="I363" s="39">
        <f>IFERROR(VLOOKUP(B363,Sheet2!A:E,5,FALSE),0)</f>
        <v>0.69</v>
      </c>
      <c r="J363" s="40">
        <f t="shared" si="30"/>
        <v>0</v>
      </c>
      <c r="K363" s="5">
        <f t="shared" si="31"/>
        <v>0</v>
      </c>
    </row>
    <row r="364" spans="1:11" x14ac:dyDescent="0.2">
      <c r="A364" s="264"/>
      <c r="B364" s="42" t="s">
        <v>270</v>
      </c>
      <c r="C364" s="43">
        <f>IFERROR(VLOOKUP(B364,Sheet2!A:D,3,FALSE),0)</f>
        <v>38.44</v>
      </c>
      <c r="D364" s="44">
        <f>IFERROR(VLOOKUP(B364,Sheet2!A:D,4,FALSE),0)</f>
        <v>26.91</v>
      </c>
      <c r="E364" s="45"/>
      <c r="F364" s="85">
        <f t="shared" si="34"/>
        <v>0</v>
      </c>
      <c r="G364" s="47" t="s">
        <v>20</v>
      </c>
      <c r="H364" s="124" t="str">
        <f>IFERROR(VLOOKUP(B364,Sheet2!A:E,2,FALSE),0)</f>
        <v>Jumper Hose Rubber  3/4" npt Male x Fem x 2 FT</v>
      </c>
      <c r="I364" s="39">
        <f>IFERROR(VLOOKUP(B364,Sheet2!A:E,5,FALSE),0)</f>
        <v>0.88</v>
      </c>
      <c r="J364" s="40">
        <f t="shared" si="30"/>
        <v>0</v>
      </c>
      <c r="K364" s="5">
        <f t="shared" si="31"/>
        <v>0</v>
      </c>
    </row>
    <row r="365" spans="1:11" x14ac:dyDescent="0.2">
      <c r="A365" s="264"/>
      <c r="B365" s="42" t="s">
        <v>271</v>
      </c>
      <c r="C365" s="43">
        <f>IFERROR(VLOOKUP(B365,Sheet2!A:D,3,FALSE),0)</f>
        <v>48.06</v>
      </c>
      <c r="D365" s="44">
        <f>IFERROR(VLOOKUP(B365,Sheet2!A:D,4,FALSE),0)</f>
        <v>33.64</v>
      </c>
      <c r="E365" s="45"/>
      <c r="F365" s="85">
        <f t="shared" si="34"/>
        <v>0</v>
      </c>
      <c r="G365" s="47" t="s">
        <v>20</v>
      </c>
      <c r="H365" s="124" t="str">
        <f>IFERROR(VLOOKUP(B365,Sheet2!A:E,2,FALSE),0)</f>
        <v>Jumper Hose Rubber  3/4" npt Male x Fem x 3 FT</v>
      </c>
      <c r="I365" s="39">
        <f>IFERROR(VLOOKUP(B365,Sheet2!A:E,5,FALSE),0)</f>
        <v>1.22</v>
      </c>
      <c r="J365" s="40">
        <f t="shared" si="30"/>
        <v>0</v>
      </c>
      <c r="K365" s="5">
        <f t="shared" si="31"/>
        <v>0</v>
      </c>
    </row>
    <row r="366" spans="1:11" x14ac:dyDescent="0.2">
      <c r="A366" s="264"/>
      <c r="B366" s="42" t="s">
        <v>272</v>
      </c>
      <c r="C366" s="43">
        <f>IFERROR(VLOOKUP(B366,Sheet2!A:D,3,FALSE),0)</f>
        <v>51.66</v>
      </c>
      <c r="D366" s="44">
        <f>IFERROR(VLOOKUP(B366,Sheet2!A:D,4,FALSE),0)</f>
        <v>36.159999999999997</v>
      </c>
      <c r="E366" s="45"/>
      <c r="F366" s="85">
        <f t="shared" si="34"/>
        <v>0</v>
      </c>
      <c r="G366" s="47" t="s">
        <v>20</v>
      </c>
      <c r="H366" s="124" t="str">
        <f>IFERROR(VLOOKUP(B366,Sheet2!A:E,2,FALSE),0)</f>
        <v>Jumper Hose Rubber  3/4" npt Male x Fem x 5 FT</v>
      </c>
      <c r="I366" s="39">
        <f>IFERROR(VLOOKUP(B366,Sheet2!A:E,5,FALSE),0)</f>
        <v>1.81</v>
      </c>
      <c r="J366" s="40">
        <f t="shared" si="30"/>
        <v>0</v>
      </c>
      <c r="K366" s="5">
        <f t="shared" si="31"/>
        <v>0</v>
      </c>
    </row>
    <row r="367" spans="1:11" x14ac:dyDescent="0.2">
      <c r="A367" s="264"/>
      <c r="B367" s="42" t="s">
        <v>273</v>
      </c>
      <c r="C367" s="43">
        <f>IFERROR(VLOOKUP(B367,Sheet2!A:D,3,FALSE),0)</f>
        <v>72.09</v>
      </c>
      <c r="D367" s="44">
        <f>IFERROR(VLOOKUP(B367,Sheet2!A:D,4,FALSE),0)</f>
        <v>50.46</v>
      </c>
      <c r="E367" s="45"/>
      <c r="F367" s="85">
        <f t="shared" si="34"/>
        <v>0</v>
      </c>
      <c r="G367" s="47" t="s">
        <v>22</v>
      </c>
      <c r="H367" s="124" t="str">
        <f>IFERROR(VLOOKUP(B367,Sheet2!A:E,2,FALSE),0)</f>
        <v>Jumper Hose Rubber  1" npt Male x Fem x 2 FT</v>
      </c>
      <c r="I367" s="39">
        <f>IFERROR(VLOOKUP(B367,Sheet2!A:E,5,FALSE),0)</f>
        <v>1.52</v>
      </c>
      <c r="J367" s="40">
        <f t="shared" si="30"/>
        <v>0</v>
      </c>
      <c r="K367" s="5">
        <f t="shared" si="31"/>
        <v>0</v>
      </c>
    </row>
    <row r="368" spans="1:11" ht="13.5" thickBot="1" x14ac:dyDescent="0.25">
      <c r="A368" s="265"/>
      <c r="B368" s="123" t="s">
        <v>274</v>
      </c>
      <c r="C368" s="63">
        <f>IFERROR(VLOOKUP(B368,Sheet2!A:D,3,FALSE),0)</f>
        <v>79.31</v>
      </c>
      <c r="D368" s="64">
        <f>IFERROR(VLOOKUP(B368,Sheet2!A:D,4,FALSE),0)</f>
        <v>55.52</v>
      </c>
      <c r="E368" s="65"/>
      <c r="F368" s="87">
        <f t="shared" si="34"/>
        <v>0</v>
      </c>
      <c r="G368" s="67" t="s">
        <v>22</v>
      </c>
      <c r="H368" s="125" t="str">
        <f>IFERROR(VLOOKUP(B368,Sheet2!A:E,2,FALSE),0)</f>
        <v>Jumper Hose Rubber  1" npt Male x Fem x 3 FT</v>
      </c>
      <c r="I368" s="39">
        <f>IFERROR(VLOOKUP(B368,Sheet2!A:E,5,FALSE),0)</f>
        <v>1.96</v>
      </c>
      <c r="J368" s="40">
        <f t="shared" si="30"/>
        <v>0</v>
      </c>
      <c r="K368" s="5">
        <f t="shared" si="31"/>
        <v>0</v>
      </c>
    </row>
    <row r="369" spans="1:11" ht="13.5" thickBot="1" x14ac:dyDescent="0.25">
      <c r="A369" s="54"/>
      <c r="B369" s="282" t="s">
        <v>1337</v>
      </c>
      <c r="C369" s="286"/>
      <c r="D369" s="286"/>
      <c r="E369" s="286"/>
      <c r="F369" s="286"/>
      <c r="G369" s="286"/>
      <c r="H369" s="287"/>
      <c r="I369" s="39">
        <f>IFERROR(VLOOKUP(B369,Sheet2!A:E,5,FALSE),0)</f>
        <v>0</v>
      </c>
      <c r="J369" s="40">
        <f t="shared" si="30"/>
        <v>0</v>
      </c>
      <c r="K369" s="5">
        <f t="shared" si="31"/>
        <v>0</v>
      </c>
    </row>
    <row r="370" spans="1:11" x14ac:dyDescent="0.2">
      <c r="A370" s="263"/>
      <c r="B370" s="55" t="s">
        <v>275</v>
      </c>
      <c r="C370" s="33">
        <f>IFERROR(VLOOKUP(B370,Sheet2!A:D,3,FALSE),0)</f>
        <v>240.33</v>
      </c>
      <c r="D370" s="222">
        <f>IFERROR(VLOOKUP(B370,Sheet2!A:D,4,FALSE),0)</f>
        <v>168.23</v>
      </c>
      <c r="E370" s="35"/>
      <c r="F370" s="226">
        <f t="shared" ref="F370:F382" si="35">D370*E370</f>
        <v>0</v>
      </c>
      <c r="G370" s="37" t="s">
        <v>276</v>
      </c>
      <c r="H370" s="38" t="str">
        <f>IFERROR(VLOOKUP(B370,Sheet2!A:E,2,FALSE),0)</f>
        <v>3/8" Push on Hose, 160' Roll</v>
      </c>
      <c r="I370" s="39">
        <f>IFERROR(VLOOKUP(B370,Sheet2!A:E,5,FALSE),0)</f>
        <v>21</v>
      </c>
      <c r="J370" s="40">
        <f t="shared" si="30"/>
        <v>0</v>
      </c>
      <c r="K370" s="5">
        <f t="shared" si="31"/>
        <v>0</v>
      </c>
    </row>
    <row r="371" spans="1:11" x14ac:dyDescent="0.2">
      <c r="A371" s="264"/>
      <c r="B371" s="51" t="s">
        <v>277</v>
      </c>
      <c r="C371" s="43">
        <f>IFERROR(VLOOKUP(B371,Sheet2!A:D,3,FALSE),0)</f>
        <v>2.2799999999999998</v>
      </c>
      <c r="D371" s="223">
        <f>IFERROR(VLOOKUP(B371,Sheet2!A:D,4,FALSE),0)</f>
        <v>1.6</v>
      </c>
      <c r="E371" s="45"/>
      <c r="F371" s="227">
        <f t="shared" si="35"/>
        <v>0</v>
      </c>
      <c r="G371" s="47" t="s">
        <v>276</v>
      </c>
      <c r="H371" s="48" t="str">
        <f>IFERROR(VLOOKUP(B371,Sheet2!A:E,2,FALSE),0)</f>
        <v>3/8" Push on Hose, sold by the foot</v>
      </c>
      <c r="I371" s="39">
        <f>IFERROR(VLOOKUP(B371,Sheet2!A:E,5,FALSE),0)</f>
        <v>0.12</v>
      </c>
      <c r="J371" s="40">
        <f t="shared" si="30"/>
        <v>0</v>
      </c>
      <c r="K371" s="5">
        <f t="shared" si="31"/>
        <v>0</v>
      </c>
    </row>
    <row r="372" spans="1:11" x14ac:dyDescent="0.2">
      <c r="A372" s="264"/>
      <c r="B372" s="51" t="s">
        <v>278</v>
      </c>
      <c r="C372" s="43">
        <f>IFERROR(VLOOKUP(B372,Sheet2!A:D,3,FALSE),0)</f>
        <v>2.66</v>
      </c>
      <c r="D372" s="223">
        <f>IFERROR(VLOOKUP(B372,Sheet2!A:D,4,FALSE),0)</f>
        <v>1.86</v>
      </c>
      <c r="E372" s="45"/>
      <c r="F372" s="227">
        <f t="shared" si="35"/>
        <v>0</v>
      </c>
      <c r="G372" s="47" t="s">
        <v>276</v>
      </c>
      <c r="H372" s="48" t="str">
        <f>IFERROR(VLOOKUP(B372,Sheet2!A:E,2,FALSE),0)</f>
        <v>3/8" Push on Hose Fitting x 1/4" Male npt</v>
      </c>
      <c r="I372" s="39">
        <f>IFERROR(VLOOKUP(B372,Sheet2!A:E,5,FALSE),0)</f>
        <v>0.06</v>
      </c>
      <c r="J372" s="40">
        <f t="shared" si="30"/>
        <v>0</v>
      </c>
      <c r="K372" s="5">
        <f t="shared" si="31"/>
        <v>0</v>
      </c>
    </row>
    <row r="373" spans="1:11" x14ac:dyDescent="0.2">
      <c r="A373" s="264"/>
      <c r="B373" s="51" t="s">
        <v>279</v>
      </c>
      <c r="C373" s="43">
        <f>IFERROR(VLOOKUP(B373,Sheet2!A:D,3,FALSE),0)</f>
        <v>3.32</v>
      </c>
      <c r="D373" s="223">
        <f>IFERROR(VLOOKUP(B373,Sheet2!A:D,4,FALSE),0)</f>
        <v>2.3199999999999998</v>
      </c>
      <c r="E373" s="45"/>
      <c r="F373" s="227">
        <f t="shared" si="35"/>
        <v>0</v>
      </c>
      <c r="G373" s="47" t="s">
        <v>276</v>
      </c>
      <c r="H373" s="48" t="str">
        <f>IFERROR(VLOOKUP(B373,Sheet2!A:E,2,FALSE),0)</f>
        <v>3/8" Push on Hose Fitting x 3/8" Male npt</v>
      </c>
      <c r="I373" s="39">
        <f>IFERROR(VLOOKUP(B373,Sheet2!A:E,5,FALSE),0)</f>
        <v>0.08</v>
      </c>
      <c r="J373" s="40">
        <f t="shared" si="30"/>
        <v>0</v>
      </c>
      <c r="K373" s="5">
        <f t="shared" si="31"/>
        <v>0</v>
      </c>
    </row>
    <row r="374" spans="1:11" x14ac:dyDescent="0.2">
      <c r="A374" s="264"/>
      <c r="B374" s="51" t="s">
        <v>280</v>
      </c>
      <c r="C374" s="43">
        <f>IFERROR(VLOOKUP(B374,Sheet2!A:D,3,FALSE),0)</f>
        <v>3.99</v>
      </c>
      <c r="D374" s="223">
        <f>IFERROR(VLOOKUP(B374,Sheet2!A:D,4,FALSE),0)</f>
        <v>2.79</v>
      </c>
      <c r="E374" s="45"/>
      <c r="F374" s="227">
        <f t="shared" si="35"/>
        <v>0</v>
      </c>
      <c r="G374" s="47" t="s">
        <v>276</v>
      </c>
      <c r="H374" s="48" t="str">
        <f>IFERROR(VLOOKUP(B374,Sheet2!A:E,2,FALSE),0)</f>
        <v>3/8" Push on Hose Fitting x 1/2" Male npt</v>
      </c>
      <c r="I374" s="39">
        <f>IFERROR(VLOOKUP(B374,Sheet2!A:E,5,FALSE),0)</f>
        <v>0.12</v>
      </c>
      <c r="J374" s="40">
        <f t="shared" si="30"/>
        <v>0</v>
      </c>
      <c r="K374" s="5">
        <f t="shared" si="31"/>
        <v>0</v>
      </c>
    </row>
    <row r="375" spans="1:11" x14ac:dyDescent="0.2">
      <c r="A375" s="264"/>
      <c r="B375" s="51" t="s">
        <v>281</v>
      </c>
      <c r="C375" s="43">
        <f>IFERROR(VLOOKUP(B375,Sheet2!A:D,3,FALSE),0)</f>
        <v>3.32</v>
      </c>
      <c r="D375" s="223">
        <f>IFERROR(VLOOKUP(B375,Sheet2!A:D,4,FALSE),0)</f>
        <v>2.3199999999999998</v>
      </c>
      <c r="E375" s="45"/>
      <c r="F375" s="227">
        <f t="shared" si="35"/>
        <v>0</v>
      </c>
      <c r="G375" s="47" t="s">
        <v>276</v>
      </c>
      <c r="H375" s="48" t="str">
        <f>IFERROR(VLOOKUP(B375,Sheet2!A:E,2,FALSE),0)</f>
        <v>3/8" Push on Hose Fitting x 1/4" Female swivel npt</v>
      </c>
      <c r="I375" s="39">
        <f>IFERROR(VLOOKUP(B375,Sheet2!A:E,5,FALSE),0)</f>
        <v>0.06</v>
      </c>
      <c r="J375" s="40">
        <f t="shared" si="30"/>
        <v>0</v>
      </c>
      <c r="K375" s="5">
        <f t="shared" si="31"/>
        <v>0</v>
      </c>
    </row>
    <row r="376" spans="1:11" x14ac:dyDescent="0.2">
      <c r="A376" s="264"/>
      <c r="B376" s="51" t="s">
        <v>282</v>
      </c>
      <c r="C376" s="43">
        <f>IFERROR(VLOOKUP(B376,Sheet2!A:D,3,FALSE),0)</f>
        <v>4.8099999999999996</v>
      </c>
      <c r="D376" s="223">
        <f>IFERROR(VLOOKUP(B376,Sheet2!A:D,4,FALSE),0)</f>
        <v>3.37</v>
      </c>
      <c r="E376" s="45"/>
      <c r="F376" s="227">
        <f t="shared" si="35"/>
        <v>0</v>
      </c>
      <c r="G376" s="47" t="s">
        <v>276</v>
      </c>
      <c r="H376" s="48" t="str">
        <f>IFERROR(VLOOKUP(B376,Sheet2!A:E,2,FALSE),0)</f>
        <v>3/8" Push on Hose Fitting x 1/2" Female swivel npt</v>
      </c>
      <c r="I376" s="39">
        <f>IFERROR(VLOOKUP(B376,Sheet2!A:E,5,FALSE),0)</f>
        <v>0.2</v>
      </c>
      <c r="J376" s="40">
        <f t="shared" si="30"/>
        <v>0</v>
      </c>
      <c r="K376" s="5">
        <f t="shared" si="31"/>
        <v>0</v>
      </c>
    </row>
    <row r="377" spans="1:11" x14ac:dyDescent="0.2">
      <c r="A377" s="264"/>
      <c r="B377" s="51" t="s">
        <v>283</v>
      </c>
      <c r="C377" s="43">
        <f>IFERROR(VLOOKUP(B377,Sheet2!A:D,3,FALSE),0)</f>
        <v>300.42</v>
      </c>
      <c r="D377" s="223">
        <f>IFERROR(VLOOKUP(B377,Sheet2!A:D,4,FALSE),0)</f>
        <v>210.3</v>
      </c>
      <c r="E377" s="45"/>
      <c r="F377" s="227">
        <f t="shared" si="35"/>
        <v>0</v>
      </c>
      <c r="G377" s="47" t="s">
        <v>253</v>
      </c>
      <c r="H377" s="48" t="str">
        <f>IFERROR(VLOOKUP(B377,Sheet2!A:E,2,FALSE),0)</f>
        <v>1/2" Push on Hose, 160' Roll</v>
      </c>
      <c r="I377" s="39">
        <f>IFERROR(VLOOKUP(B377,Sheet2!A:E,5,FALSE),0)</f>
        <v>30</v>
      </c>
      <c r="J377" s="40">
        <f t="shared" si="30"/>
        <v>0</v>
      </c>
      <c r="K377" s="5">
        <f t="shared" si="31"/>
        <v>0</v>
      </c>
    </row>
    <row r="378" spans="1:11" x14ac:dyDescent="0.2">
      <c r="A378" s="264"/>
      <c r="B378" s="51" t="s">
        <v>284</v>
      </c>
      <c r="C378" s="43">
        <f>IFERROR(VLOOKUP(B378,Sheet2!A:D,3,FALSE),0)</f>
        <v>2.76</v>
      </c>
      <c r="D378" s="223">
        <f>IFERROR(VLOOKUP(B378,Sheet2!A:D,4,FALSE),0)</f>
        <v>1.93</v>
      </c>
      <c r="E378" s="45"/>
      <c r="F378" s="227">
        <f t="shared" si="35"/>
        <v>0</v>
      </c>
      <c r="G378" s="47" t="s">
        <v>253</v>
      </c>
      <c r="H378" s="48" t="str">
        <f>IFERROR(VLOOKUP(B378,Sheet2!A:E,2,FALSE),0)</f>
        <v>1/2" Push on Hose, sold by the foot</v>
      </c>
      <c r="I378" s="39">
        <f>IFERROR(VLOOKUP(B378,Sheet2!A:E,5,FALSE),0)</f>
        <v>0.16</v>
      </c>
      <c r="J378" s="40">
        <f t="shared" si="30"/>
        <v>0</v>
      </c>
      <c r="K378" s="5">
        <f t="shared" si="31"/>
        <v>0</v>
      </c>
    </row>
    <row r="379" spans="1:11" x14ac:dyDescent="0.2">
      <c r="A379" s="264"/>
      <c r="B379" s="51" t="s">
        <v>285</v>
      </c>
      <c r="C379" s="43">
        <f>IFERROR(VLOOKUP(B379,Sheet2!A:D,3,FALSE),0)</f>
        <v>4.6500000000000004</v>
      </c>
      <c r="D379" s="223">
        <f>IFERROR(VLOOKUP(B379,Sheet2!A:D,4,FALSE),0)</f>
        <v>3.25</v>
      </c>
      <c r="E379" s="45"/>
      <c r="F379" s="227">
        <f t="shared" si="35"/>
        <v>0</v>
      </c>
      <c r="G379" s="47" t="s">
        <v>253</v>
      </c>
      <c r="H379" s="48" t="str">
        <f>IFERROR(VLOOKUP(B379,Sheet2!A:E,2,FALSE),0)</f>
        <v>1/2" Push on Hose Fitting x 1/2" Male npt</v>
      </c>
      <c r="I379" s="39">
        <f>IFERROR(VLOOKUP(B379,Sheet2!A:E,5,FALSE),0)</f>
        <v>0.125</v>
      </c>
      <c r="J379" s="40">
        <f t="shared" si="30"/>
        <v>0</v>
      </c>
      <c r="K379" s="5">
        <f t="shared" si="31"/>
        <v>0</v>
      </c>
    </row>
    <row r="380" spans="1:11" x14ac:dyDescent="0.2">
      <c r="A380" s="264"/>
      <c r="B380" s="51" t="s">
        <v>286</v>
      </c>
      <c r="C380" s="43">
        <f>IFERROR(VLOOKUP(B380,Sheet2!A:D,3,FALSE),0)</f>
        <v>6.66</v>
      </c>
      <c r="D380" s="223">
        <f>IFERROR(VLOOKUP(B380,Sheet2!A:D,4,FALSE),0)</f>
        <v>4.66</v>
      </c>
      <c r="E380" s="45"/>
      <c r="F380" s="227">
        <f t="shared" si="35"/>
        <v>0</v>
      </c>
      <c r="G380" s="47" t="s">
        <v>253</v>
      </c>
      <c r="H380" s="48" t="str">
        <f>IFERROR(VLOOKUP(B380,Sheet2!A:E,2,FALSE),0)</f>
        <v>1/2" Push on Hose Fitting x 1/2" Female swivel npt</v>
      </c>
      <c r="I380" s="39">
        <f>IFERROR(VLOOKUP(B380,Sheet2!A:E,5,FALSE),0)</f>
        <v>0.113</v>
      </c>
      <c r="J380" s="40">
        <f t="shared" si="30"/>
        <v>0</v>
      </c>
      <c r="K380" s="5">
        <f t="shared" si="31"/>
        <v>0</v>
      </c>
    </row>
    <row r="381" spans="1:11" x14ac:dyDescent="0.2">
      <c r="A381" s="264"/>
      <c r="B381" s="51" t="s">
        <v>287</v>
      </c>
      <c r="C381" s="43">
        <f>IFERROR(VLOOKUP(B381,Sheet2!A:D,3,FALSE),0)</f>
        <v>11.99</v>
      </c>
      <c r="D381" s="223">
        <f>IFERROR(VLOOKUP(B381,Sheet2!A:D,4,FALSE),0)</f>
        <v>8.39</v>
      </c>
      <c r="E381" s="45"/>
      <c r="F381" s="227">
        <f t="shared" si="35"/>
        <v>0</v>
      </c>
      <c r="G381" s="47" t="s">
        <v>276</v>
      </c>
      <c r="H381" s="48" t="str">
        <f>IFERROR(VLOOKUP(B381,Sheet2!A:E,2,FALSE),0)</f>
        <v xml:space="preserve">3/8  Hose Strain Relief                 </v>
      </c>
      <c r="I381" s="39">
        <f>IFERROR(VLOOKUP(B381,Sheet2!A:E,5,FALSE),0)</f>
        <v>0.2</v>
      </c>
      <c r="J381" s="40">
        <f t="shared" si="30"/>
        <v>0</v>
      </c>
      <c r="K381" s="5">
        <f t="shared" si="31"/>
        <v>0</v>
      </c>
    </row>
    <row r="382" spans="1:11" ht="13.5" thickBot="1" x14ac:dyDescent="0.25">
      <c r="A382" s="265"/>
      <c r="B382" s="62" t="s">
        <v>288</v>
      </c>
      <c r="C382" s="63">
        <f>IFERROR(VLOOKUP(B382,Sheet2!A:D,3,FALSE),0)</f>
        <v>13.32</v>
      </c>
      <c r="D382" s="225">
        <f>IFERROR(VLOOKUP(B382,Sheet2!A:D,4,FALSE),0)</f>
        <v>9.32</v>
      </c>
      <c r="E382" s="65"/>
      <c r="F382" s="229">
        <f t="shared" si="35"/>
        <v>0</v>
      </c>
      <c r="G382" s="67" t="s">
        <v>253</v>
      </c>
      <c r="H382" s="118" t="str">
        <f>IFERROR(VLOOKUP(B382,Sheet2!A:E,2,FALSE),0)</f>
        <v xml:space="preserve">1/2  Hose Strain Relief             </v>
      </c>
      <c r="I382" s="39">
        <f>IFERROR(VLOOKUP(B382,Sheet2!A:E,5,FALSE),0)</f>
        <v>0.2</v>
      </c>
      <c r="J382" s="40">
        <f t="shared" si="30"/>
        <v>0</v>
      </c>
      <c r="K382" s="5">
        <f t="shared" si="31"/>
        <v>0</v>
      </c>
    </row>
    <row r="383" spans="1:11" ht="13.5" thickBot="1" x14ac:dyDescent="0.25">
      <c r="A383" s="54"/>
      <c r="B383" s="282" t="s">
        <v>1336</v>
      </c>
      <c r="C383" s="282"/>
      <c r="D383" s="282"/>
      <c r="E383" s="282"/>
      <c r="F383" s="282"/>
      <c r="G383" s="282"/>
      <c r="H383" s="283"/>
      <c r="I383" s="39">
        <f>IFERROR(VLOOKUP(B383,Sheet2!A:E,5,FALSE),0)</f>
        <v>0</v>
      </c>
      <c r="J383" s="40">
        <f t="shared" si="30"/>
        <v>0</v>
      </c>
      <c r="K383" s="5">
        <f t="shared" si="31"/>
        <v>0</v>
      </c>
    </row>
    <row r="384" spans="1:11" x14ac:dyDescent="0.2">
      <c r="A384" s="263"/>
      <c r="B384" s="55" t="s">
        <v>289</v>
      </c>
      <c r="C384" s="33">
        <f>IFERROR(VLOOKUP(B384,Sheet2!A:D,3,FALSE),0)</f>
        <v>127.38</v>
      </c>
      <c r="D384" s="34">
        <f>IFERROR(VLOOKUP(B384,Sheet2!A:D,4,FALSE),0)</f>
        <v>89.17</v>
      </c>
      <c r="E384" s="35"/>
      <c r="F384" s="36">
        <f t="shared" ref="F384:F387" si="36">D384*E384</f>
        <v>0</v>
      </c>
      <c r="G384" s="37" t="s">
        <v>24</v>
      </c>
      <c r="H384" s="126" t="str">
        <f>IFERROR(VLOOKUP(B384,Sheet2!A:E,2,FALSE),0)</f>
        <v>Jumper Hose Braided SS   1-1/2 " npt Male x Fem x 18"</v>
      </c>
      <c r="I384" s="39">
        <f>IFERROR(VLOOKUP(B384,Sheet2!A:E,5,FALSE),0)</f>
        <v>3.63</v>
      </c>
      <c r="J384" s="40">
        <f t="shared" si="30"/>
        <v>0</v>
      </c>
      <c r="K384" s="5">
        <f t="shared" si="31"/>
        <v>0</v>
      </c>
    </row>
    <row r="385" spans="1:11" x14ac:dyDescent="0.2">
      <c r="A385" s="264"/>
      <c r="B385" s="51" t="s">
        <v>290</v>
      </c>
      <c r="C385" s="43">
        <f>IFERROR(VLOOKUP(B385,Sheet2!A:D,3,FALSE),0)</f>
        <v>180.24</v>
      </c>
      <c r="D385" s="44">
        <f>IFERROR(VLOOKUP(B385,Sheet2!A:D,4,FALSE),0)</f>
        <v>126.17</v>
      </c>
      <c r="E385" s="45"/>
      <c r="F385" s="85">
        <f t="shared" si="36"/>
        <v>0</v>
      </c>
      <c r="G385" s="47" t="s">
        <v>24</v>
      </c>
      <c r="H385" s="124" t="str">
        <f>IFERROR(VLOOKUP(B385,Sheet2!A:E,2,FALSE),0)</f>
        <v>Jumper Hose Braided SS   1-1/2 " npt Male x Fem x 36"</v>
      </c>
      <c r="I385" s="39">
        <f>IFERROR(VLOOKUP(B385,Sheet2!A:E,5,FALSE),0)</f>
        <v>6</v>
      </c>
      <c r="J385" s="40">
        <f t="shared" si="30"/>
        <v>0</v>
      </c>
      <c r="K385" s="5">
        <f t="shared" si="31"/>
        <v>0</v>
      </c>
    </row>
    <row r="386" spans="1:11" x14ac:dyDescent="0.2">
      <c r="A386" s="264"/>
      <c r="B386" s="51" t="s">
        <v>291</v>
      </c>
      <c r="C386" s="43">
        <f>IFERROR(VLOOKUP(B386,Sheet2!A:D,3,FALSE),0)</f>
        <v>216.3</v>
      </c>
      <c r="D386" s="44">
        <f>IFERROR(VLOOKUP(B386,Sheet2!A:D,4,FALSE),0)</f>
        <v>151.41</v>
      </c>
      <c r="E386" s="45"/>
      <c r="F386" s="85">
        <f t="shared" si="36"/>
        <v>0</v>
      </c>
      <c r="G386" s="47" t="s">
        <v>26</v>
      </c>
      <c r="H386" s="124" t="str">
        <f>IFERROR(VLOOKUP(B386,Sheet2!A:E,2,FALSE),0)</f>
        <v>Jumper Hose Braided SS    2 " npt Male x Fem x 36"</v>
      </c>
      <c r="I386" s="39">
        <f>IFERROR(VLOOKUP(B386,Sheet2!A:E,5,FALSE),0)</f>
        <v>9</v>
      </c>
      <c r="J386" s="40">
        <f t="shared" si="30"/>
        <v>0</v>
      </c>
      <c r="K386" s="5">
        <f t="shared" si="31"/>
        <v>0</v>
      </c>
    </row>
    <row r="387" spans="1:11" ht="13.5" thickBot="1" x14ac:dyDescent="0.25">
      <c r="A387" s="265"/>
      <c r="B387" s="62" t="s">
        <v>292</v>
      </c>
      <c r="C387" s="63">
        <f>IFERROR(VLOOKUP(B387,Sheet2!A:D,3,FALSE),0)</f>
        <v>420.59</v>
      </c>
      <c r="D387" s="64">
        <f>IFERROR(VLOOKUP(B387,Sheet2!A:D,4,FALSE),0)</f>
        <v>294.41000000000003</v>
      </c>
      <c r="E387" s="65"/>
      <c r="F387" s="87">
        <f t="shared" si="36"/>
        <v>0</v>
      </c>
      <c r="G387" s="67" t="s">
        <v>28</v>
      </c>
      <c r="H387" s="125" t="str">
        <f>IFERROR(VLOOKUP(B387,Sheet2!A:E,2,FALSE),0)</f>
        <v>Jumper Hose Braided SS   3" npt Male x Fem x 36"</v>
      </c>
      <c r="I387" s="39">
        <f>IFERROR(VLOOKUP(B387,Sheet2!A:E,5,FALSE),0)</f>
        <v>20</v>
      </c>
      <c r="J387" s="40">
        <f t="shared" si="30"/>
        <v>0</v>
      </c>
      <c r="K387" s="5">
        <f t="shared" si="31"/>
        <v>0</v>
      </c>
    </row>
    <row r="388" spans="1:11" ht="13.5" thickBot="1" x14ac:dyDescent="0.25">
      <c r="A388" s="54"/>
      <c r="B388" s="282" t="s">
        <v>1335</v>
      </c>
      <c r="C388" s="282"/>
      <c r="D388" s="282"/>
      <c r="E388" s="282"/>
      <c r="F388" s="282"/>
      <c r="G388" s="282"/>
      <c r="H388" s="283"/>
      <c r="I388" s="39">
        <f>IFERROR(VLOOKUP(B388,Sheet2!A:E,5,FALSE),0)</f>
        <v>0</v>
      </c>
      <c r="J388" s="40">
        <f t="shared" si="30"/>
        <v>0</v>
      </c>
      <c r="K388" s="5">
        <f t="shared" si="31"/>
        <v>0</v>
      </c>
    </row>
    <row r="389" spans="1:11" x14ac:dyDescent="0.2">
      <c r="A389" s="263"/>
      <c r="B389" s="55"/>
      <c r="C389" s="161">
        <f>IFERROR(VLOOKUP(B389,Sheet2!A:D,3,FALSE),0)</f>
        <v>0</v>
      </c>
      <c r="D389" s="162">
        <f>IFERROR(VLOOKUP(B389,Sheet2!A:D,4,FALSE),0)</f>
        <v>0</v>
      </c>
      <c r="E389" s="35"/>
      <c r="F389" s="155">
        <f t="shared" ref="F389:F393" si="37">D389*E389</f>
        <v>0</v>
      </c>
      <c r="G389" s="37"/>
      <c r="H389" s="205">
        <f>IFERROR(VLOOKUP(B389,Sheet2!A:E,2,FALSE),0)</f>
        <v>0</v>
      </c>
      <c r="I389" s="39">
        <f>IFERROR(VLOOKUP(B389,Sheet2!A:E,5,FALSE),0)</f>
        <v>0</v>
      </c>
      <c r="J389" s="40">
        <f t="shared" si="30"/>
        <v>0</v>
      </c>
      <c r="K389" s="5">
        <f t="shared" si="31"/>
        <v>0</v>
      </c>
    </row>
    <row r="390" spans="1:11" x14ac:dyDescent="0.2">
      <c r="A390" s="264"/>
      <c r="B390" s="51" t="s">
        <v>293</v>
      </c>
      <c r="C390" s="43">
        <f>IFERROR(VLOOKUP(B390,Sheet2!A:D,3,FALSE),0)</f>
        <v>420.59</v>
      </c>
      <c r="D390" s="44">
        <f>IFERROR(VLOOKUP(B390,Sheet2!A:D,4,FALSE),0)</f>
        <v>294.41000000000003</v>
      </c>
      <c r="E390" s="45"/>
      <c r="F390" s="85">
        <f t="shared" si="37"/>
        <v>0</v>
      </c>
      <c r="G390" s="47" t="s">
        <v>37</v>
      </c>
      <c r="H390" s="124" t="str">
        <f>IFERROR(VLOOKUP(B390,Sheet2!A:E,2,FALSE),0)</f>
        <v>Jumper Hose Braided SS    4" Flange  X 36"</v>
      </c>
      <c r="I390" s="39">
        <f>IFERROR(VLOOKUP(B390,Sheet2!A:E,5,FALSE),0)</f>
        <v>26</v>
      </c>
      <c r="J390" s="40">
        <f t="shared" si="30"/>
        <v>0</v>
      </c>
      <c r="K390" s="5">
        <f t="shared" si="31"/>
        <v>0</v>
      </c>
    </row>
    <row r="391" spans="1:11" x14ac:dyDescent="0.2">
      <c r="A391" s="264"/>
      <c r="B391" s="51" t="s">
        <v>294</v>
      </c>
      <c r="C391" s="43">
        <f>IFERROR(VLOOKUP(B391,Sheet2!A:D,3,FALSE),0)</f>
        <v>660.93</v>
      </c>
      <c r="D391" s="44">
        <f>IFERROR(VLOOKUP(B391,Sheet2!A:D,4,FALSE),0)</f>
        <v>462.65</v>
      </c>
      <c r="E391" s="45"/>
      <c r="F391" s="85">
        <f t="shared" si="37"/>
        <v>0</v>
      </c>
      <c r="G391" s="47" t="s">
        <v>39</v>
      </c>
      <c r="H391" s="124" t="str">
        <f>IFERROR(VLOOKUP(B391,Sheet2!A:E,2,FALSE),0)</f>
        <v>Jumper Hose Braided SS    6" Flange  X 36"</v>
      </c>
      <c r="I391" s="39">
        <f>IFERROR(VLOOKUP(B391,Sheet2!A:E,5,FALSE),0)</f>
        <v>42</v>
      </c>
      <c r="J391" s="40">
        <f t="shared" si="30"/>
        <v>0</v>
      </c>
      <c r="K391" s="5">
        <f t="shared" si="31"/>
        <v>0</v>
      </c>
    </row>
    <row r="392" spans="1:11" x14ac:dyDescent="0.2">
      <c r="A392" s="264"/>
      <c r="B392" s="51"/>
      <c r="C392" s="156">
        <f>IFERROR(VLOOKUP(B392,Sheet2!A:D,3,FALSE),0)</f>
        <v>0</v>
      </c>
      <c r="D392" s="157">
        <f>IFERROR(VLOOKUP(B392,Sheet2!A:D,4,FALSE),0)</f>
        <v>0</v>
      </c>
      <c r="E392" s="45"/>
      <c r="F392" s="159">
        <f t="shared" si="37"/>
        <v>0</v>
      </c>
      <c r="G392" s="47"/>
      <c r="H392" s="206">
        <f>IFERROR(VLOOKUP(B392,Sheet2!A:E,2,FALSE),0)</f>
        <v>0</v>
      </c>
      <c r="I392" s="39">
        <f>IFERROR(VLOOKUP(B392,Sheet2!A:E,5,FALSE),0)</f>
        <v>0</v>
      </c>
      <c r="J392" s="40">
        <f t="shared" ref="J392:J425" si="38">I392*E392</f>
        <v>0</v>
      </c>
      <c r="K392" s="5">
        <f t="shared" ref="K392:K425" si="39">E392*C392</f>
        <v>0</v>
      </c>
    </row>
    <row r="393" spans="1:11" ht="13.5" thickBot="1" x14ac:dyDescent="0.25">
      <c r="A393" s="265"/>
      <c r="B393" s="62"/>
      <c r="C393" s="168">
        <f>IFERROR(VLOOKUP(B393,Sheet2!A:D,3,FALSE),0)</f>
        <v>0</v>
      </c>
      <c r="D393" s="164">
        <f>IFERROR(VLOOKUP(B393,Sheet2!A:D,4,FALSE),0)</f>
        <v>0</v>
      </c>
      <c r="E393" s="65"/>
      <c r="F393" s="160">
        <f t="shared" si="37"/>
        <v>0</v>
      </c>
      <c r="G393" s="67"/>
      <c r="H393" s="207">
        <f>IFERROR(VLOOKUP(B393,Sheet2!A:E,2,FALSE),0)</f>
        <v>0</v>
      </c>
      <c r="I393" s="39">
        <f>IFERROR(VLOOKUP(B393,Sheet2!A:E,5,FALSE),0)</f>
        <v>0</v>
      </c>
      <c r="J393" s="40">
        <f t="shared" si="38"/>
        <v>0</v>
      </c>
      <c r="K393" s="5">
        <f t="shared" si="39"/>
        <v>0</v>
      </c>
    </row>
    <row r="394" spans="1:11" ht="13.5" thickBot="1" x14ac:dyDescent="0.25">
      <c r="A394" s="31"/>
      <c r="B394" s="288" t="s">
        <v>1334</v>
      </c>
      <c r="C394" s="288"/>
      <c r="D394" s="288"/>
      <c r="E394" s="288"/>
      <c r="F394" s="288"/>
      <c r="G394" s="288"/>
      <c r="H394" s="289"/>
      <c r="I394" s="39">
        <f>IFERROR(VLOOKUP(B394,Sheet2!A:E,5,FALSE),0)</f>
        <v>0</v>
      </c>
      <c r="J394" s="40">
        <f t="shared" si="38"/>
        <v>0</v>
      </c>
      <c r="K394" s="5">
        <f t="shared" si="39"/>
        <v>0</v>
      </c>
    </row>
    <row r="395" spans="1:11" x14ac:dyDescent="0.2">
      <c r="A395" s="263"/>
      <c r="B395" s="55" t="s">
        <v>295</v>
      </c>
      <c r="C395" s="33">
        <f>IFERROR(VLOOKUP(B395,Sheet2!A:D,3,FALSE),0)</f>
        <v>52.91</v>
      </c>
      <c r="D395" s="34">
        <f>IFERROR(VLOOKUP(B395,Sheet2!A:D,4,FALSE),0)</f>
        <v>37.03</v>
      </c>
      <c r="E395" s="35"/>
      <c r="F395" s="36">
        <f t="shared" ref="F395:F402" si="40">D395*E395</f>
        <v>0</v>
      </c>
      <c r="G395" s="37" t="s">
        <v>276</v>
      </c>
      <c r="H395" s="126" t="str">
        <f>IFERROR(VLOOKUP(B395,Sheet2!A:E,2,FALSE),0)</f>
        <v>3/8" FILTER REGULATOR UNIT WITH GAUGE, 3/8"  NPT PORTS</v>
      </c>
      <c r="I395" s="39">
        <f>IFERROR(VLOOKUP(B395,Sheet2!A:E,5,FALSE),0)</f>
        <v>1.48</v>
      </c>
      <c r="J395" s="40">
        <f t="shared" si="38"/>
        <v>0</v>
      </c>
      <c r="K395" s="5">
        <f t="shared" si="39"/>
        <v>0</v>
      </c>
    </row>
    <row r="396" spans="1:11" x14ac:dyDescent="0.2">
      <c r="A396" s="264"/>
      <c r="B396" s="51" t="s">
        <v>296</v>
      </c>
      <c r="C396" s="43">
        <f>IFERROR(VLOOKUP(B396,Sheet2!A:D,3,FALSE),0)</f>
        <v>77.16</v>
      </c>
      <c r="D396" s="44">
        <f>IFERROR(VLOOKUP(B396,Sheet2!A:D,4,FALSE),0)</f>
        <v>54.01</v>
      </c>
      <c r="E396" s="45"/>
      <c r="F396" s="85">
        <f t="shared" si="40"/>
        <v>0</v>
      </c>
      <c r="G396" s="47" t="s">
        <v>253</v>
      </c>
      <c r="H396" s="124" t="str">
        <f>IFERROR(VLOOKUP(B396,Sheet2!A:E,2,FALSE),0)</f>
        <v>1/2" FILTER REGULATOR UNIT WITH GAUGE, 1/2"  NPT PORTS</v>
      </c>
      <c r="I396" s="39">
        <f>IFERROR(VLOOKUP(B396,Sheet2!A:E,5,FALSE),0)</f>
        <v>3.08</v>
      </c>
      <c r="J396" s="40">
        <f t="shared" si="38"/>
        <v>0</v>
      </c>
      <c r="K396" s="5">
        <f t="shared" si="39"/>
        <v>0</v>
      </c>
    </row>
    <row r="397" spans="1:11" x14ac:dyDescent="0.2">
      <c r="A397" s="264"/>
      <c r="B397" s="51" t="s">
        <v>297</v>
      </c>
      <c r="C397" s="43">
        <f>IFERROR(VLOOKUP(B397,Sheet2!A:D,3,FALSE),0)</f>
        <v>99.21</v>
      </c>
      <c r="D397" s="44">
        <f>IFERROR(VLOOKUP(B397,Sheet2!A:D,4,FALSE),0)</f>
        <v>69.44</v>
      </c>
      <c r="E397" s="45"/>
      <c r="F397" s="85">
        <f t="shared" si="40"/>
        <v>0</v>
      </c>
      <c r="G397" s="47" t="s">
        <v>20</v>
      </c>
      <c r="H397" s="124" t="str">
        <f>IFERROR(VLOOKUP(B397,Sheet2!A:E,2,FALSE),0)</f>
        <v>3/4" FILTER REGULATOR UNIT WITH GAUGE, 3/4"  NPT PORTS</v>
      </c>
      <c r="I397" s="39">
        <f>IFERROR(VLOOKUP(B397,Sheet2!A:E,5,FALSE),0)</f>
        <v>3.15</v>
      </c>
      <c r="J397" s="40">
        <f t="shared" si="38"/>
        <v>0</v>
      </c>
      <c r="K397" s="5">
        <f t="shared" si="39"/>
        <v>0</v>
      </c>
    </row>
    <row r="398" spans="1:11" x14ac:dyDescent="0.2">
      <c r="A398" s="264"/>
      <c r="B398" s="51" t="s">
        <v>298</v>
      </c>
      <c r="C398" s="43">
        <f>IFERROR(VLOOKUP(B398,Sheet2!A:D,3,FALSE),0)</f>
        <v>110.2</v>
      </c>
      <c r="D398" s="44">
        <f>IFERROR(VLOOKUP(B398,Sheet2!A:D,4,FALSE),0)</f>
        <v>77.150000000000006</v>
      </c>
      <c r="E398" s="45"/>
      <c r="F398" s="85">
        <f t="shared" si="40"/>
        <v>0</v>
      </c>
      <c r="G398" s="47" t="s">
        <v>22</v>
      </c>
      <c r="H398" s="124" t="str">
        <f>IFERROR(VLOOKUP(B398,Sheet2!A:E,2,FALSE),0)</f>
        <v>1" FILTER REGULATOR UNIT WITH GAUGE, 1"  NPT PORTS</v>
      </c>
      <c r="I398" s="39">
        <f>IFERROR(VLOOKUP(B398,Sheet2!A:E,5,FALSE),0)</f>
        <v>4.6399999999999997</v>
      </c>
      <c r="J398" s="40">
        <f t="shared" si="38"/>
        <v>0</v>
      </c>
      <c r="K398" s="5">
        <f t="shared" si="39"/>
        <v>0</v>
      </c>
    </row>
    <row r="399" spans="1:11" x14ac:dyDescent="0.2">
      <c r="A399" s="264"/>
      <c r="B399" s="51"/>
      <c r="C399" s="156">
        <f>IFERROR(VLOOKUP(B399,Sheet2!A:D,3,FALSE),0)</f>
        <v>0</v>
      </c>
      <c r="D399" s="157">
        <f>IFERROR(VLOOKUP(B399,Sheet2!A:D,4,FALSE),0)</f>
        <v>0</v>
      </c>
      <c r="E399" s="45"/>
      <c r="F399" s="159">
        <f t="shared" si="40"/>
        <v>0</v>
      </c>
      <c r="G399" s="47"/>
      <c r="H399" s="206">
        <f>IFERROR(VLOOKUP(B399,Sheet2!A:E,2,FALSE),0)</f>
        <v>0</v>
      </c>
      <c r="I399" s="39">
        <f>IFERROR(VLOOKUP(B399,Sheet2!A:E,5,FALSE),0)</f>
        <v>0</v>
      </c>
      <c r="J399" s="40">
        <f t="shared" si="38"/>
        <v>0</v>
      </c>
      <c r="K399" s="5">
        <f t="shared" si="39"/>
        <v>0</v>
      </c>
    </row>
    <row r="400" spans="1:11" x14ac:dyDescent="0.2">
      <c r="A400" s="264"/>
      <c r="B400" s="51" t="s">
        <v>299</v>
      </c>
      <c r="C400" s="43">
        <f>IFERROR(VLOOKUP(B400,Sheet2!A:D,3,FALSE),0)</f>
        <v>125.11</v>
      </c>
      <c r="D400" s="44">
        <f>IFERROR(VLOOKUP(B400,Sheet2!A:D,4,FALSE),0)</f>
        <v>87.57</v>
      </c>
      <c r="E400" s="45"/>
      <c r="F400" s="85">
        <f t="shared" si="40"/>
        <v>0</v>
      </c>
      <c r="G400" s="47" t="s">
        <v>253</v>
      </c>
      <c r="H400" s="124" t="str">
        <f>IFERROR(VLOOKUP(B400,Sheet2!A:E,2,FALSE),0)</f>
        <v>1/2" VERTICAL FILTER REGULATOR  1/2"  NPT PORTS</v>
      </c>
      <c r="I400" s="39">
        <f>IFERROR(VLOOKUP(B400,Sheet2!A:E,5,FALSE),0)</f>
        <v>5</v>
      </c>
      <c r="J400" s="40">
        <f t="shared" si="38"/>
        <v>0</v>
      </c>
      <c r="K400" s="5">
        <f t="shared" si="39"/>
        <v>0</v>
      </c>
    </row>
    <row r="401" spans="1:11" x14ac:dyDescent="0.2">
      <c r="A401" s="264"/>
      <c r="B401" s="51" t="s">
        <v>300</v>
      </c>
      <c r="C401" s="43">
        <f>IFERROR(VLOOKUP(B401,Sheet2!A:D,3,FALSE),0)</f>
        <v>125.11</v>
      </c>
      <c r="D401" s="44">
        <f>IFERROR(VLOOKUP(B401,Sheet2!A:D,4,FALSE),0)</f>
        <v>87.57</v>
      </c>
      <c r="E401" s="45"/>
      <c r="F401" s="85">
        <f t="shared" si="40"/>
        <v>0</v>
      </c>
      <c r="G401" s="47" t="s">
        <v>20</v>
      </c>
      <c r="H401" s="124" t="str">
        <f>IFERROR(VLOOKUP(B401,Sheet2!A:E,2,FALSE),0)</f>
        <v>3/4" VERTICAL FILTER REGULATOR  3/4"  NPT PORTS</v>
      </c>
      <c r="I401" s="39">
        <f>IFERROR(VLOOKUP(B401,Sheet2!A:E,5,FALSE),0)</f>
        <v>5</v>
      </c>
      <c r="J401" s="40">
        <f t="shared" si="38"/>
        <v>0</v>
      </c>
      <c r="K401" s="5">
        <f t="shared" si="39"/>
        <v>0</v>
      </c>
    </row>
    <row r="402" spans="1:11" ht="13.5" thickBot="1" x14ac:dyDescent="0.25">
      <c r="A402" s="265"/>
      <c r="B402" s="62"/>
      <c r="C402" s="168">
        <f>IFERROR(VLOOKUP(B402,Sheet2!A:D,3,FALSE),0)</f>
        <v>0</v>
      </c>
      <c r="D402" s="164">
        <f>IFERROR(VLOOKUP(B402,Sheet2!A:D,4,FALSE),0)</f>
        <v>0</v>
      </c>
      <c r="E402" s="65"/>
      <c r="F402" s="160">
        <f t="shared" si="40"/>
        <v>0</v>
      </c>
      <c r="G402" s="67"/>
      <c r="H402" s="207">
        <f>IFERROR(VLOOKUP(B402,Sheet2!A:E,2,FALSE),0)</f>
        <v>0</v>
      </c>
      <c r="I402" s="39">
        <f>IFERROR(VLOOKUP(B402,Sheet2!A:E,5,FALSE),0)</f>
        <v>0</v>
      </c>
      <c r="J402" s="40">
        <f t="shared" si="38"/>
        <v>0</v>
      </c>
      <c r="K402" s="5">
        <f t="shared" si="39"/>
        <v>0</v>
      </c>
    </row>
    <row r="403" spans="1:11" ht="13.5" thickBot="1" x14ac:dyDescent="0.25">
      <c r="A403" s="54"/>
      <c r="B403" s="282" t="s">
        <v>1333</v>
      </c>
      <c r="C403" s="282"/>
      <c r="D403" s="282"/>
      <c r="E403" s="282"/>
      <c r="F403" s="282"/>
      <c r="G403" s="282"/>
      <c r="H403" s="283"/>
      <c r="I403" s="39">
        <f>IFERROR(VLOOKUP(B403,Sheet2!A:E,5,FALSE),0)</f>
        <v>0</v>
      </c>
      <c r="J403" s="40">
        <f t="shared" si="38"/>
        <v>0</v>
      </c>
      <c r="K403" s="5">
        <f t="shared" si="39"/>
        <v>0</v>
      </c>
    </row>
    <row r="404" spans="1:11" x14ac:dyDescent="0.2">
      <c r="A404" s="263"/>
      <c r="B404" s="97" t="s">
        <v>301</v>
      </c>
      <c r="C404" s="43">
        <f>IFERROR(VLOOKUP(B404,Sheet2!A:D,3,FALSE),0)</f>
        <v>485.09</v>
      </c>
      <c r="D404" s="131">
        <f>IFERROR(VLOOKUP(B404,Sheet2!A:D,4,FALSE),0)</f>
        <v>339.56</v>
      </c>
      <c r="E404" s="132"/>
      <c r="F404" s="43">
        <f t="shared" ref="F404:F425" si="41">D404*E404</f>
        <v>0</v>
      </c>
      <c r="G404" s="47"/>
      <c r="H404" s="48" t="str">
        <f>IFERROR(VLOOKUP(B404,Sheet2!A:E,2,FALSE),0)</f>
        <v xml:space="preserve">3/4" FASTPIPE MASTER KIT 90 FT, 3 OUTLETS </v>
      </c>
      <c r="I404" s="39">
        <f>IFERROR(VLOOKUP(B404,Sheet2!A:E,5,FALSE),0)</f>
        <v>27</v>
      </c>
      <c r="J404" s="40">
        <f t="shared" si="38"/>
        <v>0</v>
      </c>
      <c r="K404" s="5">
        <f t="shared" si="39"/>
        <v>0</v>
      </c>
    </row>
    <row r="405" spans="1:11" x14ac:dyDescent="0.2">
      <c r="A405" s="264"/>
      <c r="B405" s="97" t="s">
        <v>302</v>
      </c>
      <c r="C405" s="43">
        <f>IFERROR(VLOOKUP(B405,Sheet2!A:D,3,FALSE),0)</f>
        <v>716.61</v>
      </c>
      <c r="D405" s="131">
        <f>IFERROR(VLOOKUP(B405,Sheet2!A:D,4,FALSE),0)</f>
        <v>501.62</v>
      </c>
      <c r="E405" s="132"/>
      <c r="F405" s="43">
        <f t="shared" si="41"/>
        <v>0</v>
      </c>
      <c r="G405" s="47"/>
      <c r="H405" s="48" t="str">
        <f>IFERROR(VLOOKUP(B405,Sheet2!A:E,2,FALSE),0)</f>
        <v>1" FASTPIPE MASTER KIT 90FT, 3 OUTLETS</v>
      </c>
      <c r="I405" s="39">
        <f>IFERROR(VLOOKUP(B405,Sheet2!A:E,5,FALSE),0)</f>
        <v>34</v>
      </c>
      <c r="J405" s="40">
        <f t="shared" si="38"/>
        <v>0</v>
      </c>
      <c r="K405" s="5">
        <f t="shared" si="39"/>
        <v>0</v>
      </c>
    </row>
    <row r="406" spans="1:11" x14ac:dyDescent="0.2">
      <c r="A406" s="264"/>
      <c r="B406" s="97"/>
      <c r="C406" s="156">
        <f>IFERROR(VLOOKUP(B406,Sheet2!A:D,3,FALSE),0)</f>
        <v>0</v>
      </c>
      <c r="D406" s="221">
        <f>IFERROR(VLOOKUP(B406,Sheet2!A:D,4,FALSE),0)</f>
        <v>0</v>
      </c>
      <c r="E406" s="132"/>
      <c r="F406" s="156">
        <f t="shared" si="41"/>
        <v>0</v>
      </c>
      <c r="G406" s="47"/>
      <c r="H406" s="201">
        <f>IFERROR(VLOOKUP(B406,Sheet2!A:E,2,FALSE),0)</f>
        <v>0</v>
      </c>
      <c r="I406" s="39">
        <f>IFERROR(VLOOKUP(B406,Sheet2!A:E,5,FALSE),0)</f>
        <v>0</v>
      </c>
      <c r="J406" s="40">
        <f t="shared" si="38"/>
        <v>0</v>
      </c>
      <c r="K406" s="5">
        <f t="shared" si="39"/>
        <v>0</v>
      </c>
    </row>
    <row r="407" spans="1:11" x14ac:dyDescent="0.2">
      <c r="A407" s="264"/>
      <c r="B407" s="97" t="s">
        <v>303</v>
      </c>
      <c r="C407" s="43">
        <f>IFERROR(VLOOKUP(B407,Sheet2!A:D,3,FALSE),0)</f>
        <v>992.24</v>
      </c>
      <c r="D407" s="131">
        <f>IFERROR(VLOOKUP(B407,Sheet2!A:D,4,FALSE),0)</f>
        <v>694.56</v>
      </c>
      <c r="E407" s="132"/>
      <c r="F407" s="43">
        <f t="shared" si="41"/>
        <v>0</v>
      </c>
      <c r="G407" s="47"/>
      <c r="H407" s="48" t="str">
        <f>IFERROR(VLOOKUP(B407,Sheet2!A:E,2,FALSE),0)</f>
        <v xml:space="preserve">3/4" FASTPIPE MASTER KIT 235FT, 5 OUTLETS </v>
      </c>
      <c r="I407" s="39">
        <f>IFERROR(VLOOKUP(B407,Sheet2!A:E,5,FALSE),0)</f>
        <v>66</v>
      </c>
      <c r="J407" s="40">
        <f t="shared" si="38"/>
        <v>0</v>
      </c>
      <c r="K407" s="5">
        <f t="shared" si="39"/>
        <v>0</v>
      </c>
    </row>
    <row r="408" spans="1:11" x14ac:dyDescent="0.2">
      <c r="A408" s="264"/>
      <c r="B408" s="97" t="s">
        <v>304</v>
      </c>
      <c r="C408" s="43">
        <f>IFERROR(VLOOKUP(B408,Sheet2!A:D,3,FALSE),0)</f>
        <v>1212.74</v>
      </c>
      <c r="D408" s="131">
        <f>IFERROR(VLOOKUP(B408,Sheet2!A:D,4,FALSE),0)</f>
        <v>848.91</v>
      </c>
      <c r="E408" s="132"/>
      <c r="F408" s="43">
        <f t="shared" si="41"/>
        <v>0</v>
      </c>
      <c r="G408" s="47"/>
      <c r="H408" s="48" t="str">
        <f>IFERROR(VLOOKUP(B408,Sheet2!A:E,2,FALSE),0)</f>
        <v xml:space="preserve">1" FASTPIPE MASTER KIT 235FT, 5 OUTLETS </v>
      </c>
      <c r="I408" s="39">
        <f>IFERROR(VLOOKUP(B408,Sheet2!A:E,5,FALSE),0)</f>
        <v>81</v>
      </c>
      <c r="J408" s="40">
        <f t="shared" si="38"/>
        <v>0</v>
      </c>
      <c r="K408" s="5">
        <f t="shared" si="39"/>
        <v>0</v>
      </c>
    </row>
    <row r="409" spans="1:11" x14ac:dyDescent="0.2">
      <c r="A409" s="264"/>
      <c r="B409" s="97" t="s">
        <v>305</v>
      </c>
      <c r="C409" s="43">
        <f>IFERROR(VLOOKUP(B409,Sheet2!A:D,3,FALSE),0)</f>
        <v>352.79</v>
      </c>
      <c r="D409" s="131">
        <f>IFERROR(VLOOKUP(B409,Sheet2!A:D,4,FALSE),0)</f>
        <v>246.95</v>
      </c>
      <c r="E409" s="132"/>
      <c r="F409" s="43">
        <f t="shared" si="41"/>
        <v>0</v>
      </c>
      <c r="G409" s="47"/>
      <c r="H409" s="48" t="str">
        <f>IFERROR(VLOOKUP(B409,Sheet2!A:E,2,FALSE),0)</f>
        <v>3/4" FASTPIPE COOLING KIT</v>
      </c>
      <c r="I409" s="39">
        <f>IFERROR(VLOOKUP(B409,Sheet2!A:E,5,FALSE),0)</f>
        <v>17</v>
      </c>
      <c r="J409" s="40">
        <f t="shared" si="38"/>
        <v>0</v>
      </c>
      <c r="K409" s="5">
        <f t="shared" si="39"/>
        <v>0</v>
      </c>
    </row>
    <row r="410" spans="1:11" x14ac:dyDescent="0.2">
      <c r="A410" s="281"/>
      <c r="B410" s="97" t="s">
        <v>306</v>
      </c>
      <c r="C410" s="43">
        <f>IFERROR(VLOOKUP(B410,Sheet2!A:D,3,FALSE),0)</f>
        <v>463.04</v>
      </c>
      <c r="D410" s="131">
        <f>IFERROR(VLOOKUP(B410,Sheet2!A:D,4,FALSE),0)</f>
        <v>324.12</v>
      </c>
      <c r="E410" s="132"/>
      <c r="F410" s="43">
        <f t="shared" si="41"/>
        <v>0</v>
      </c>
      <c r="G410" s="47"/>
      <c r="H410" s="48" t="str">
        <f>IFERROR(VLOOKUP(B410,Sheet2!A:E,2,FALSE),0)</f>
        <v>1" FASTPIPE COOLING KIT</v>
      </c>
      <c r="I410" s="39">
        <f>IFERROR(VLOOKUP(B410,Sheet2!A:E,5,FALSE),0)</f>
        <v>22</v>
      </c>
      <c r="J410" s="40">
        <f t="shared" si="38"/>
        <v>0</v>
      </c>
      <c r="K410" s="5">
        <f t="shared" si="39"/>
        <v>0</v>
      </c>
    </row>
    <row r="411" spans="1:11" x14ac:dyDescent="0.2">
      <c r="A411" s="274"/>
      <c r="B411" s="97"/>
      <c r="C411" s="156">
        <f>IFERROR(VLOOKUP(B411,Sheet2!A:D,3,FALSE),0)</f>
        <v>0</v>
      </c>
      <c r="D411" s="221">
        <f>IFERROR(VLOOKUP(B411,Sheet2!A:D,4,FALSE),0)</f>
        <v>0</v>
      </c>
      <c r="E411" s="132"/>
      <c r="F411" s="156">
        <f t="shared" si="41"/>
        <v>0</v>
      </c>
      <c r="G411" s="47"/>
      <c r="H411" s="201">
        <f>IFERROR(VLOOKUP(B411,Sheet2!A:E,2,FALSE),0)</f>
        <v>0</v>
      </c>
      <c r="I411" s="39">
        <f>IFERROR(VLOOKUP(B411,Sheet2!A:E,5,FALSE),0)</f>
        <v>0</v>
      </c>
      <c r="J411" s="40">
        <f t="shared" si="38"/>
        <v>0</v>
      </c>
      <c r="K411" s="5">
        <f t="shared" si="39"/>
        <v>0</v>
      </c>
    </row>
    <row r="412" spans="1:11" x14ac:dyDescent="0.2">
      <c r="A412" s="264"/>
      <c r="B412" s="97"/>
      <c r="C412" s="156">
        <f>IFERROR(VLOOKUP(B412,Sheet2!A:D,3,FALSE),0)</f>
        <v>0</v>
      </c>
      <c r="D412" s="157">
        <f>IFERROR(VLOOKUP(B412,Sheet2!A:D,4,FALSE),0)</f>
        <v>0</v>
      </c>
      <c r="E412" s="45"/>
      <c r="F412" s="171">
        <f t="shared" si="41"/>
        <v>0</v>
      </c>
      <c r="G412" s="47"/>
      <c r="H412" s="201">
        <f>IFERROR(VLOOKUP(B412,Sheet2!A:E,2,FALSE),0)</f>
        <v>0</v>
      </c>
      <c r="I412" s="39">
        <f>IFERROR(VLOOKUP(B412,Sheet2!A:E,5,FALSE),0)</f>
        <v>0</v>
      </c>
      <c r="J412" s="40">
        <f t="shared" si="38"/>
        <v>0</v>
      </c>
      <c r="K412" s="5">
        <f t="shared" si="39"/>
        <v>0</v>
      </c>
    </row>
    <row r="413" spans="1:11" x14ac:dyDescent="0.2">
      <c r="A413" s="264"/>
      <c r="B413" s="97" t="s">
        <v>307</v>
      </c>
      <c r="C413" s="43">
        <f>IFERROR(VLOOKUP(B413,Sheet2!A:D,3,FALSE),0)</f>
        <v>242.54</v>
      </c>
      <c r="D413" s="44">
        <f>IFERROR(VLOOKUP(B413,Sheet2!A:D,4,FALSE),0)</f>
        <v>169.77</v>
      </c>
      <c r="E413" s="45"/>
      <c r="F413" s="46">
        <f t="shared" si="41"/>
        <v>0</v>
      </c>
      <c r="G413" s="47"/>
      <c r="H413" s="48" t="str">
        <f>IFERROR(VLOOKUP(B413,Sheet2!A:E,2,FALSE),0)</f>
        <v>1/2" MAXLINE MASTER KIT 100 FT,  3 OUTLETS</v>
      </c>
      <c r="I413" s="39">
        <f>IFERROR(VLOOKUP(B413,Sheet2!A:E,5,FALSE),0)</f>
        <v>16</v>
      </c>
      <c r="J413" s="40">
        <f t="shared" si="38"/>
        <v>0</v>
      </c>
      <c r="K413" s="5">
        <f t="shared" si="39"/>
        <v>0</v>
      </c>
    </row>
    <row r="414" spans="1:11" x14ac:dyDescent="0.2">
      <c r="A414" s="264"/>
      <c r="B414" s="97" t="s">
        <v>308</v>
      </c>
      <c r="C414" s="43">
        <f>IFERROR(VLOOKUP(B414,Sheet2!A:D,3,FALSE),0)</f>
        <v>297.66000000000003</v>
      </c>
      <c r="D414" s="44">
        <f>IFERROR(VLOOKUP(B414,Sheet2!A:D,4,FALSE),0)</f>
        <v>208.36</v>
      </c>
      <c r="E414" s="45"/>
      <c r="F414" s="46">
        <f t="shared" si="41"/>
        <v>0</v>
      </c>
      <c r="G414" s="47"/>
      <c r="H414" s="48" t="str">
        <f>IFERROR(VLOOKUP(B414,Sheet2!A:E,2,FALSE),0)</f>
        <v>3/4" MAXLINE MASTER KIT COMPLETE 100FT</v>
      </c>
      <c r="I414" s="39">
        <f>IFERROR(VLOOKUP(B414,Sheet2!A:E,5,FALSE),0)</f>
        <v>23</v>
      </c>
      <c r="J414" s="40">
        <f t="shared" si="38"/>
        <v>0</v>
      </c>
      <c r="K414" s="5">
        <f t="shared" si="39"/>
        <v>0</v>
      </c>
    </row>
    <row r="415" spans="1:11" x14ac:dyDescent="0.2">
      <c r="A415" s="264"/>
      <c r="B415" s="97" t="s">
        <v>309</v>
      </c>
      <c r="C415" s="43">
        <f>IFERROR(VLOOKUP(B415,Sheet2!A:D,3,FALSE),0)</f>
        <v>661.49</v>
      </c>
      <c r="D415" s="44">
        <f>IFERROR(VLOOKUP(B415,Sheet2!A:D,4,FALSE),0)</f>
        <v>463.04</v>
      </c>
      <c r="E415" s="45"/>
      <c r="F415" s="46">
        <f t="shared" si="41"/>
        <v>0</v>
      </c>
      <c r="G415" s="47"/>
      <c r="H415" s="48" t="str">
        <f>IFERROR(VLOOKUP(B415,Sheet2!A:E,2,FALSE),0)</f>
        <v>3/4" MAXLINE MASTER KIT 300 FT</v>
      </c>
      <c r="I415" s="39">
        <f>IFERROR(VLOOKUP(B415,Sheet2!A:E,5,FALSE),0)</f>
        <v>57</v>
      </c>
      <c r="J415" s="40">
        <f t="shared" si="38"/>
        <v>0</v>
      </c>
      <c r="K415" s="5">
        <f t="shared" si="39"/>
        <v>0</v>
      </c>
    </row>
    <row r="416" spans="1:11" x14ac:dyDescent="0.2">
      <c r="A416" s="264"/>
      <c r="B416" s="97"/>
      <c r="C416" s="156">
        <f>IFERROR(VLOOKUP(B416,Sheet2!A:D,3,FALSE),0)</f>
        <v>0</v>
      </c>
      <c r="D416" s="157">
        <f>IFERROR(VLOOKUP(B416,Sheet2!A:D,4,FALSE),0)</f>
        <v>0</v>
      </c>
      <c r="E416" s="45"/>
      <c r="F416" s="171">
        <f t="shared" si="41"/>
        <v>0</v>
      </c>
      <c r="G416" s="47"/>
      <c r="H416" s="201">
        <f>IFERROR(VLOOKUP(B416,Sheet2!A:E,2,FALSE),0)</f>
        <v>0</v>
      </c>
      <c r="I416" s="39">
        <f>IFERROR(VLOOKUP(B416,Sheet2!A:E,5,FALSE),0)</f>
        <v>0</v>
      </c>
      <c r="J416" s="40">
        <f t="shared" si="38"/>
        <v>0</v>
      </c>
      <c r="K416" s="5">
        <f t="shared" si="39"/>
        <v>0</v>
      </c>
    </row>
    <row r="417" spans="1:11" ht="13.5" thickBot="1" x14ac:dyDescent="0.25">
      <c r="A417" s="265"/>
      <c r="B417" s="98"/>
      <c r="C417" s="165">
        <f>IFERROR(VLOOKUP(B417,Sheet2!A:D,3,FALSE),0)</f>
        <v>0</v>
      </c>
      <c r="D417" s="157">
        <f>IFERROR(VLOOKUP(B417,Sheet2!A:D,4,FALSE),0)</f>
        <v>0</v>
      </c>
      <c r="E417" s="72"/>
      <c r="F417" s="197">
        <f t="shared" si="41"/>
        <v>0</v>
      </c>
      <c r="G417" s="74"/>
      <c r="H417" s="212">
        <f>IFERROR(VLOOKUP(B417,Sheet2!A:E,2,FALSE),0)</f>
        <v>0</v>
      </c>
      <c r="I417" s="39">
        <f>IFERROR(VLOOKUP(B417,Sheet2!A:E,5,FALSE),0)</f>
        <v>0</v>
      </c>
      <c r="J417" s="40">
        <f t="shared" si="38"/>
        <v>0</v>
      </c>
      <c r="K417" s="5">
        <f t="shared" si="39"/>
        <v>0</v>
      </c>
    </row>
    <row r="418" spans="1:11" x14ac:dyDescent="0.2">
      <c r="A418" s="263"/>
      <c r="B418" s="114" t="s">
        <v>310</v>
      </c>
      <c r="C418" s="33">
        <f>IFERROR(VLOOKUP(B418,Sheet2!A:D,3,FALSE),0)</f>
        <v>225.4</v>
      </c>
      <c r="D418" s="127">
        <f>IFERROR(VLOOKUP(B418,Sheet2!A:D,4,FALSE),0)</f>
        <v>157.78</v>
      </c>
      <c r="E418" s="35"/>
      <c r="F418" s="36">
        <f t="shared" si="41"/>
        <v>0</v>
      </c>
      <c r="G418" s="37" t="s">
        <v>276</v>
      </c>
      <c r="H418" s="38" t="str">
        <f>IFERROR(VLOOKUP(B418,Sheet2!A:E,2,FALSE),0)</f>
        <v>Hose Reel,  3/8 X 50 FT, 1/2" inlet X 1/4" outlet</v>
      </c>
      <c r="I418" s="39">
        <f>IFERROR(VLOOKUP(B418,Sheet2!A:E,5,FALSE),0)</f>
        <v>35</v>
      </c>
      <c r="J418" s="40">
        <f t="shared" si="38"/>
        <v>0</v>
      </c>
      <c r="K418" s="5">
        <f t="shared" si="39"/>
        <v>0</v>
      </c>
    </row>
    <row r="419" spans="1:11" x14ac:dyDescent="0.2">
      <c r="A419" s="264"/>
      <c r="B419" s="97" t="s">
        <v>311</v>
      </c>
      <c r="C419" s="43">
        <f>IFERROR(VLOOKUP(B419,Sheet2!A:D,3,FALSE),0)</f>
        <v>308.26</v>
      </c>
      <c r="D419" s="108">
        <f>IFERROR(VLOOKUP(B419,Sheet2!A:D,4,FALSE),0)</f>
        <v>215.78</v>
      </c>
      <c r="E419" s="45"/>
      <c r="F419" s="46">
        <f t="shared" si="41"/>
        <v>0</v>
      </c>
      <c r="G419" s="47" t="s">
        <v>276</v>
      </c>
      <c r="H419" s="48" t="str">
        <f>IFERROR(VLOOKUP(B419,Sheet2!A:E,2,FALSE),0)</f>
        <v>Hose Reel,  3/8 X 75 FT, 1/2" inlet X 1/4" outlet</v>
      </c>
      <c r="I419" s="39">
        <f>IFERROR(VLOOKUP(B419,Sheet2!A:E,5,FALSE),0)</f>
        <v>55</v>
      </c>
      <c r="J419" s="40">
        <f t="shared" si="38"/>
        <v>0</v>
      </c>
      <c r="K419" s="5">
        <f t="shared" si="39"/>
        <v>0</v>
      </c>
    </row>
    <row r="420" spans="1:11" x14ac:dyDescent="0.2">
      <c r="A420" s="264"/>
      <c r="B420" s="97" t="s">
        <v>312</v>
      </c>
      <c r="C420" s="43">
        <f>IFERROR(VLOOKUP(B420,Sheet2!A:D,3,FALSE),0)</f>
        <v>273.52999999999997</v>
      </c>
      <c r="D420" s="108">
        <f>IFERROR(VLOOKUP(B420,Sheet2!A:D,4,FALSE),0)</f>
        <v>191.47</v>
      </c>
      <c r="E420" s="45"/>
      <c r="F420" s="46">
        <f t="shared" si="41"/>
        <v>0</v>
      </c>
      <c r="G420" s="47" t="s">
        <v>253</v>
      </c>
      <c r="H420" s="48" t="str">
        <f>IFERROR(VLOOKUP(B420,Sheet2!A:E,2,FALSE),0)</f>
        <v>Hose Reel,  1/2 X 50 FT, 1/2" inlet X 1/2" NPT outlet</v>
      </c>
      <c r="I420" s="39">
        <f>IFERROR(VLOOKUP(B420,Sheet2!A:E,5,FALSE),0)</f>
        <v>50</v>
      </c>
      <c r="J420" s="40">
        <f t="shared" si="38"/>
        <v>0</v>
      </c>
      <c r="K420" s="5">
        <f t="shared" si="39"/>
        <v>0</v>
      </c>
    </row>
    <row r="421" spans="1:11" x14ac:dyDescent="0.2">
      <c r="A421" s="264"/>
      <c r="B421" s="97" t="s">
        <v>313</v>
      </c>
      <c r="C421" s="43">
        <f>IFERROR(VLOOKUP(B421,Sheet2!A:D,3,FALSE),0)</f>
        <v>546.32000000000005</v>
      </c>
      <c r="D421" s="108">
        <f>IFERROR(VLOOKUP(B421,Sheet2!A:D,4,FALSE),0)</f>
        <v>382.42</v>
      </c>
      <c r="E421" s="45"/>
      <c r="F421" s="46">
        <f t="shared" si="41"/>
        <v>0</v>
      </c>
      <c r="G421" s="47" t="s">
        <v>253</v>
      </c>
      <c r="H421" s="48" t="str">
        <f>IFERROR(VLOOKUP(B421,Sheet2!A:E,2,FALSE),0)</f>
        <v>Hose Reel,  1/2 X 100 FT, 1/2" inlet X 1/2" NPT outlet</v>
      </c>
      <c r="I421" s="39">
        <f>IFERROR(VLOOKUP(B421,Sheet2!A:E,5,FALSE),0)</f>
        <v>75</v>
      </c>
      <c r="J421" s="40">
        <f t="shared" si="38"/>
        <v>0</v>
      </c>
      <c r="K421" s="5">
        <f t="shared" si="39"/>
        <v>0</v>
      </c>
    </row>
    <row r="422" spans="1:11" x14ac:dyDescent="0.2">
      <c r="A422" s="264"/>
      <c r="B422" s="128">
        <v>50616</v>
      </c>
      <c r="C422" s="43">
        <f>IFERROR(VLOOKUP(B422,Sheet2!A:D,3,FALSE),0)</f>
        <v>4.59</v>
      </c>
      <c r="D422" s="108">
        <f>IFERROR(VLOOKUP(B422,Sheet2!A:D,4,FALSE),0)</f>
        <v>3.21</v>
      </c>
      <c r="E422" s="45"/>
      <c r="F422" s="46">
        <f t="shared" si="41"/>
        <v>0</v>
      </c>
      <c r="G422" s="47" t="s">
        <v>253</v>
      </c>
      <c r="H422" s="48" t="str">
        <f>IFERROR(VLOOKUP(B422,Sheet2!A:E,2,FALSE),0)</f>
        <v>1/2" NPT Hex Nipple (28-214L)  Brass</v>
      </c>
      <c r="I422" s="39">
        <f>IFERROR(VLOOKUP(B422,Sheet2!A:E,5,FALSE),0)</f>
        <v>0.11</v>
      </c>
      <c r="J422" s="40">
        <f t="shared" si="38"/>
        <v>0</v>
      </c>
      <c r="K422" s="5">
        <f t="shared" si="39"/>
        <v>0</v>
      </c>
    </row>
    <row r="423" spans="1:11" x14ac:dyDescent="0.2">
      <c r="A423" s="264"/>
      <c r="B423" s="97" t="s">
        <v>314</v>
      </c>
      <c r="C423" s="43">
        <f>IFERROR(VLOOKUP(B423,Sheet2!A:D,3,FALSE),0)</f>
        <v>55.11</v>
      </c>
      <c r="D423" s="108">
        <f>IFERROR(VLOOKUP(B423,Sheet2!A:D,4,FALSE),0)</f>
        <v>38.57</v>
      </c>
      <c r="E423" s="45"/>
      <c r="F423" s="46">
        <f t="shared" si="41"/>
        <v>0</v>
      </c>
      <c r="G423" s="47"/>
      <c r="H423" s="48" t="str">
        <f>IFERROR(VLOOKUP(B423,Sheet2!A:E,2,FALSE),0)</f>
        <v>SWIVEL BRACKET FOR R-03050</v>
      </c>
      <c r="I423" s="39">
        <f>IFERROR(VLOOKUP(B423,Sheet2!A:E,5,FALSE),0)</f>
        <v>3.5</v>
      </c>
      <c r="J423" s="40">
        <f t="shared" si="38"/>
        <v>0</v>
      </c>
      <c r="K423" s="5">
        <f t="shared" si="39"/>
        <v>0</v>
      </c>
    </row>
    <row r="424" spans="1:11" ht="13.5" thickBot="1" x14ac:dyDescent="0.25">
      <c r="A424" s="264"/>
      <c r="B424" s="129" t="s">
        <v>315</v>
      </c>
      <c r="C424" s="70">
        <f>IFERROR(VLOOKUP(B424,Sheet2!A:D,3,FALSE),0)</f>
        <v>62.99</v>
      </c>
      <c r="D424" s="130">
        <f>IFERROR(VLOOKUP(B424,Sheet2!A:D,4,FALSE),0)</f>
        <v>44.09</v>
      </c>
      <c r="E424" s="72"/>
      <c r="F424" s="73">
        <f t="shared" si="41"/>
        <v>0</v>
      </c>
      <c r="G424" s="74"/>
      <c r="H424" s="118" t="str">
        <f>IFERROR(VLOOKUP(B424,Sheet2!A:E,2,FALSE),0)</f>
        <v>SWIVEL BRACKET FOR R-03075  R-03050</v>
      </c>
      <c r="I424" s="39">
        <v>5</v>
      </c>
      <c r="J424" s="40">
        <f t="shared" si="38"/>
        <v>0</v>
      </c>
      <c r="K424" s="5">
        <f t="shared" si="39"/>
        <v>0</v>
      </c>
    </row>
    <row r="425" spans="1:11" ht="13.5" thickBot="1" x14ac:dyDescent="0.25">
      <c r="A425" s="265"/>
      <c r="B425" s="209">
        <v>50700</v>
      </c>
      <c r="C425" s="63">
        <f>IFERROR(VLOOKUP(B425,Sheet2!A:D,3,FALSE),0)</f>
        <v>11.01</v>
      </c>
      <c r="D425" s="210">
        <f>IFERROR(VLOOKUP(B425,Sheet2!A:D,4,FALSE),0)</f>
        <v>7.7</v>
      </c>
      <c r="E425" s="211"/>
      <c r="F425" s="63">
        <f t="shared" si="41"/>
        <v>0</v>
      </c>
      <c r="G425" s="67"/>
      <c r="H425" s="133" t="str">
        <f>IFERROR(VLOOKUP(B425,Sheet2!A:E,2,FALSE),0)</f>
        <v>(1) Bottle Pipe Sealant, (1) roll of  Tape</v>
      </c>
      <c r="I425" s="39">
        <f>IFERROR(VLOOKUP(B425,Sheet2!A:E,5,FALSE),0)</f>
        <v>1</v>
      </c>
      <c r="J425" s="40">
        <f t="shared" si="38"/>
        <v>0</v>
      </c>
      <c r="K425" s="5">
        <f t="shared" si="39"/>
        <v>0</v>
      </c>
    </row>
    <row r="426" spans="1:11" ht="24" customHeight="1" thickBot="1" x14ac:dyDescent="0.25">
      <c r="A426" s="134" t="s">
        <v>316</v>
      </c>
      <c r="B426" s="135"/>
      <c r="C426" s="136">
        <f>D426/Sheet2!$D$306</f>
        <v>542.78571428571433</v>
      </c>
      <c r="D426" s="137">
        <v>379.95</v>
      </c>
      <c r="E426" s="138"/>
      <c r="F426" s="136">
        <f>D426*E426</f>
        <v>0</v>
      </c>
      <c r="G426" s="139"/>
      <c r="H426" s="208" t="s">
        <v>317</v>
      </c>
      <c r="I426" s="39"/>
      <c r="J426" s="96"/>
      <c r="K426" s="5">
        <f t="shared" ref="K426" si="42">E426*C426</f>
        <v>0</v>
      </c>
    </row>
    <row r="427" spans="1:11" ht="16.5" hidden="1" customHeight="1" thickBot="1" x14ac:dyDescent="0.25">
      <c r="A427" s="134" t="s">
        <v>318</v>
      </c>
      <c r="B427" s="135"/>
      <c r="C427" s="136">
        <f>D427/Sheet2!$D$306</f>
        <v>0</v>
      </c>
      <c r="D427" s="141"/>
      <c r="E427" s="138">
        <v>1</v>
      </c>
      <c r="F427" s="136">
        <f>D427*E427</f>
        <v>0</v>
      </c>
      <c r="G427" s="139"/>
      <c r="H427" s="142" t="s">
        <v>319</v>
      </c>
      <c r="J427" s="28"/>
      <c r="K427" s="5"/>
    </row>
    <row r="428" spans="1:11" x14ac:dyDescent="0.2">
      <c r="A428" s="134"/>
      <c r="B428" s="135"/>
      <c r="C428" s="136" t="s">
        <v>9</v>
      </c>
      <c r="D428" s="143"/>
      <c r="E428" s="138"/>
      <c r="F428" s="136" t="s">
        <v>13</v>
      </c>
      <c r="G428" s="139"/>
      <c r="H428" s="275" t="s">
        <v>1327</v>
      </c>
      <c r="J428" s="28"/>
    </row>
    <row r="429" spans="1:11" ht="12" customHeight="1" x14ac:dyDescent="0.2">
      <c r="A429" s="134"/>
      <c r="B429" s="144"/>
      <c r="C429" s="145">
        <f>SUM(K7:K427)</f>
        <v>0</v>
      </c>
      <c r="D429" s="143"/>
      <c r="E429" s="146"/>
      <c r="F429" s="147">
        <f>SUM(F7:F427)</f>
        <v>0</v>
      </c>
      <c r="G429" s="139"/>
      <c r="H429" s="276"/>
      <c r="J429" s="28"/>
    </row>
    <row r="430" spans="1:11" ht="12.75" hidden="1" customHeight="1" x14ac:dyDescent="0.2">
      <c r="A430" s="134"/>
      <c r="B430" s="144"/>
      <c r="C430" s="145"/>
      <c r="D430" s="143"/>
      <c r="E430" s="146"/>
      <c r="F430" s="147">
        <f>(F429-(F426+F427))*0.05</f>
        <v>0</v>
      </c>
      <c r="G430" s="139"/>
      <c r="H430" s="276"/>
      <c r="J430" s="28"/>
    </row>
    <row r="431" spans="1:11" ht="12.75" hidden="1" customHeight="1" x14ac:dyDescent="0.2">
      <c r="A431" s="135"/>
      <c r="B431" s="135"/>
      <c r="C431" s="147"/>
      <c r="D431" s="143"/>
      <c r="E431" s="147"/>
      <c r="F431" s="147">
        <f>F429-F430</f>
        <v>0</v>
      </c>
      <c r="G431" s="139"/>
      <c r="H431" s="276"/>
      <c r="J431" s="28"/>
    </row>
    <row r="432" spans="1:11" ht="13.5" thickBot="1" x14ac:dyDescent="0.25">
      <c r="A432" s="134"/>
      <c r="B432" s="134" t="s">
        <v>320</v>
      </c>
      <c r="C432" s="147"/>
      <c r="D432" s="143"/>
      <c r="E432" s="147"/>
      <c r="F432" s="147"/>
      <c r="G432" s="139"/>
      <c r="H432" s="277"/>
      <c r="J432" s="28"/>
    </row>
    <row r="433" spans="1:8" ht="39" thickBot="1" x14ac:dyDescent="0.25">
      <c r="A433" s="134" t="s">
        <v>321</v>
      </c>
      <c r="B433" s="148">
        <f>SUM(J13:J15)+SUM(J404:J405)+SUM(J409:J410)</f>
        <v>0</v>
      </c>
      <c r="C433" s="147"/>
      <c r="D433" s="143"/>
      <c r="E433" s="147"/>
      <c r="F433" s="147"/>
      <c r="G433" s="139"/>
      <c r="H433" s="140" t="s">
        <v>322</v>
      </c>
    </row>
    <row r="434" spans="1:8" ht="13.5" thickBot="1" x14ac:dyDescent="0.25">
      <c r="A434" s="134" t="s">
        <v>323</v>
      </c>
      <c r="B434" s="148">
        <f>SUM(J7:J11)+SUM(J17:J22)+SUM(J407:J408)</f>
        <v>0</v>
      </c>
      <c r="C434" s="147"/>
      <c r="D434" s="143"/>
      <c r="E434" s="147"/>
      <c r="F434" s="147"/>
      <c r="G434" s="139"/>
      <c r="H434" s="149" t="s">
        <v>325</v>
      </c>
    </row>
    <row r="435" spans="1:8" x14ac:dyDescent="0.2">
      <c r="A435" s="134" t="s">
        <v>47</v>
      </c>
      <c r="B435" s="148">
        <f>J30</f>
        <v>0</v>
      </c>
      <c r="C435" s="147"/>
      <c r="D435" s="143"/>
      <c r="E435" s="147"/>
      <c r="F435" s="147"/>
      <c r="G435" s="139"/>
      <c r="H435" s="150"/>
    </row>
    <row r="436" spans="1:8" x14ac:dyDescent="0.2">
      <c r="A436" s="134" t="s">
        <v>324</v>
      </c>
      <c r="B436" s="148">
        <f>SUM(J31:J425)+SUM(J24:J28)</f>
        <v>0</v>
      </c>
      <c r="C436" s="147"/>
      <c r="D436" s="143"/>
      <c r="E436" s="147"/>
      <c r="F436" s="147"/>
      <c r="G436" s="139"/>
    </row>
    <row r="437" spans="1:8" x14ac:dyDescent="0.2">
      <c r="A437" s="134" t="s">
        <v>15</v>
      </c>
      <c r="B437" s="148">
        <f>SUM(J7:J425)</f>
        <v>0</v>
      </c>
      <c r="C437" s="147"/>
      <c r="D437" s="143"/>
      <c r="E437" s="147"/>
      <c r="F437" s="147"/>
      <c r="G437" s="139"/>
      <c r="H437" s="151"/>
    </row>
    <row r="438" spans="1:8" x14ac:dyDescent="0.2">
      <c r="A438" s="134" t="s">
        <v>326</v>
      </c>
      <c r="B438" s="152"/>
      <c r="C438" s="147"/>
      <c r="D438" s="143"/>
      <c r="E438" s="147"/>
      <c r="F438" s="147"/>
      <c r="G438" s="139"/>
    </row>
  </sheetData>
  <mergeCells count="41">
    <mergeCell ref="B151:H151"/>
    <mergeCell ref="B383:H383"/>
    <mergeCell ref="B388:H388"/>
    <mergeCell ref="B394:H394"/>
    <mergeCell ref="B265:H265"/>
    <mergeCell ref="B277:H277"/>
    <mergeCell ref="B284:H284"/>
    <mergeCell ref="B294:H294"/>
    <mergeCell ref="B329:H329"/>
    <mergeCell ref="A418:A425"/>
    <mergeCell ref="A411:A417"/>
    <mergeCell ref="H428:H432"/>
    <mergeCell ref="A105:G105"/>
    <mergeCell ref="B99:G99"/>
    <mergeCell ref="A342:A360"/>
    <mergeCell ref="A362:A368"/>
    <mergeCell ref="A370:A382"/>
    <mergeCell ref="A384:A387"/>
    <mergeCell ref="A389:A393"/>
    <mergeCell ref="A395:A402"/>
    <mergeCell ref="A404:A410"/>
    <mergeCell ref="B403:H403"/>
    <mergeCell ref="B341:H341"/>
    <mergeCell ref="B361:H361"/>
    <mergeCell ref="B369:H369"/>
    <mergeCell ref="B5:B6"/>
    <mergeCell ref="A278:A283"/>
    <mergeCell ref="A285:A293"/>
    <mergeCell ref="A330:A336"/>
    <mergeCell ref="A337:A340"/>
    <mergeCell ref="A73:G73"/>
    <mergeCell ref="A130:H130"/>
    <mergeCell ref="B23:H23"/>
    <mergeCell ref="B198:H198"/>
    <mergeCell ref="B236:H236"/>
    <mergeCell ref="B211:H211"/>
    <mergeCell ref="B247:H247"/>
    <mergeCell ref="B222:H222"/>
    <mergeCell ref="B136:H136"/>
    <mergeCell ref="B165:H165"/>
    <mergeCell ref="B178:H178"/>
  </mergeCells>
  <phoneticPr fontId="3" type="noConversion"/>
  <printOptions horizontalCentered="1"/>
  <pageMargins left="0" right="0" top="0" bottom="0" header="0.5" footer="0.5"/>
  <pageSetup fitToHeight="0" orientation="landscape" r:id="rId1"/>
  <headerFooter alignWithMargins="0">
    <oddHeader>&amp;R&amp;P</oddHeader>
  </headerFooter>
  <rowBreaks count="8" manualBreakCount="8">
    <brk id="48" max="16383" man="1"/>
    <brk id="98" max="16383" man="1"/>
    <brk id="150" max="16383" man="1"/>
    <brk id="197" max="16383" man="1"/>
    <brk id="246" max="16383" man="1"/>
    <brk id="293" max="16383" man="1"/>
    <brk id="340" max="16383" man="1"/>
    <brk id="387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C927F-DFAA-4FA2-ACDC-40EC2D0C9A25}">
  <dimension ref="A1:E732"/>
  <sheetViews>
    <sheetView topLeftCell="A201" workbookViewId="0">
      <selection activeCell="J227" sqref="J227"/>
    </sheetView>
  </sheetViews>
  <sheetFormatPr defaultRowHeight="12.75" x14ac:dyDescent="0.2"/>
  <cols>
    <col min="1" max="1" width="27.85546875" style="4" bestFit="1" customWidth="1"/>
    <col min="2" max="2" width="30.7109375" style="1" customWidth="1"/>
    <col min="3" max="4" width="22.140625" style="5" customWidth="1"/>
    <col min="5" max="5" width="9.140625" style="6"/>
    <col min="6" max="16384" width="9.140625" style="1"/>
  </cols>
  <sheetData>
    <row r="1" spans="1:5" x14ac:dyDescent="0.2">
      <c r="A1" s="20">
        <v>44562</v>
      </c>
      <c r="C1" s="5" t="s">
        <v>327</v>
      </c>
      <c r="D1" s="5" t="s">
        <v>13</v>
      </c>
      <c r="E1" s="6" t="s">
        <v>328</v>
      </c>
    </row>
    <row r="2" spans="1:5" ht="15.75" thickBot="1" x14ac:dyDescent="0.3">
      <c r="A2" s="21" t="s">
        <v>329</v>
      </c>
      <c r="D2" s="5">
        <v>0.7</v>
      </c>
    </row>
    <row r="3" spans="1:5" x14ac:dyDescent="0.2">
      <c r="A3" s="7">
        <v>20100</v>
      </c>
      <c r="B3" s="8" t="s">
        <v>330</v>
      </c>
      <c r="C3" s="22">
        <v>74.959999999999994</v>
      </c>
      <c r="D3" s="24">
        <v>52.47</v>
      </c>
      <c r="E3" s="6">
        <v>6</v>
      </c>
    </row>
    <row r="4" spans="1:5" x14ac:dyDescent="0.2">
      <c r="A4" s="9">
        <v>20200</v>
      </c>
      <c r="B4" s="10" t="s">
        <v>331</v>
      </c>
      <c r="C4" s="24">
        <v>5.28</v>
      </c>
      <c r="D4" s="24">
        <v>3.69</v>
      </c>
      <c r="E4" s="6">
        <v>0.04</v>
      </c>
    </row>
    <row r="5" spans="1:5" x14ac:dyDescent="0.2">
      <c r="A5" s="9">
        <v>50100</v>
      </c>
      <c r="B5" s="10" t="s">
        <v>332</v>
      </c>
      <c r="C5" s="24">
        <v>5.95</v>
      </c>
      <c r="D5" s="24">
        <v>4.17</v>
      </c>
      <c r="E5" s="6">
        <v>0.08</v>
      </c>
    </row>
    <row r="6" spans="1:5" x14ac:dyDescent="0.2">
      <c r="A6" s="9">
        <v>50110</v>
      </c>
      <c r="B6" s="10" t="s">
        <v>333</v>
      </c>
      <c r="C6" s="24">
        <v>7.1</v>
      </c>
      <c r="D6" s="24">
        <v>4.97</v>
      </c>
      <c r="E6" s="6">
        <v>0.08</v>
      </c>
    </row>
    <row r="7" spans="1:5" x14ac:dyDescent="0.2">
      <c r="A7" s="9">
        <v>50200</v>
      </c>
      <c r="B7" s="10" t="s">
        <v>334</v>
      </c>
      <c r="C7" s="24">
        <v>6.96</v>
      </c>
      <c r="D7" s="24">
        <v>4.87</v>
      </c>
      <c r="E7" s="6">
        <v>7.0000000000000007E-2</v>
      </c>
    </row>
    <row r="8" spans="1:5" x14ac:dyDescent="0.2">
      <c r="A8" s="9">
        <v>50300</v>
      </c>
      <c r="B8" s="10" t="s">
        <v>335</v>
      </c>
      <c r="C8" s="24">
        <v>5.28</v>
      </c>
      <c r="D8" s="24">
        <v>3.69</v>
      </c>
      <c r="E8" s="6">
        <v>0.06</v>
      </c>
    </row>
    <row r="9" spans="1:5" x14ac:dyDescent="0.2">
      <c r="A9" s="9">
        <v>50400</v>
      </c>
      <c r="B9" s="10" t="s">
        <v>336</v>
      </c>
      <c r="C9" s="24">
        <v>8.07</v>
      </c>
      <c r="D9" s="24">
        <v>5.65</v>
      </c>
      <c r="E9" s="6">
        <v>0.11</v>
      </c>
    </row>
    <row r="10" spans="1:5" x14ac:dyDescent="0.2">
      <c r="A10" s="9">
        <v>50500</v>
      </c>
      <c r="B10" s="10" t="s">
        <v>337</v>
      </c>
      <c r="C10" s="24">
        <v>5.28</v>
      </c>
      <c r="D10" s="24">
        <v>3.69</v>
      </c>
      <c r="E10" s="6">
        <v>0.05</v>
      </c>
    </row>
    <row r="11" spans="1:5" x14ac:dyDescent="0.2">
      <c r="A11" s="9">
        <v>90100</v>
      </c>
      <c r="B11" s="10" t="s">
        <v>338</v>
      </c>
      <c r="C11" s="24">
        <v>35.82</v>
      </c>
      <c r="D11" s="24">
        <v>25.08</v>
      </c>
      <c r="E11" s="6">
        <v>1.06</v>
      </c>
    </row>
    <row r="12" spans="1:5" x14ac:dyDescent="0.2">
      <c r="A12" s="9">
        <v>90200</v>
      </c>
      <c r="B12" s="10" t="s">
        <v>339</v>
      </c>
      <c r="C12" s="24">
        <v>42.05</v>
      </c>
      <c r="D12" s="24">
        <v>29.44</v>
      </c>
      <c r="E12" s="6">
        <v>0.98</v>
      </c>
    </row>
    <row r="13" spans="1:5" x14ac:dyDescent="0.2">
      <c r="A13" s="9">
        <v>90500</v>
      </c>
      <c r="B13" s="10" t="s">
        <v>340</v>
      </c>
      <c r="C13" s="24">
        <v>132.29</v>
      </c>
      <c r="D13" s="24">
        <v>92.6</v>
      </c>
      <c r="E13" s="6">
        <v>10</v>
      </c>
    </row>
    <row r="14" spans="1:5" x14ac:dyDescent="0.2">
      <c r="A14" s="9">
        <v>90501</v>
      </c>
      <c r="B14" s="10" t="s">
        <v>341</v>
      </c>
      <c r="C14" s="24">
        <v>182.13</v>
      </c>
      <c r="D14" s="24">
        <v>127.49</v>
      </c>
      <c r="E14" s="6">
        <v>9</v>
      </c>
    </row>
    <row r="15" spans="1:5" x14ac:dyDescent="0.2">
      <c r="A15" s="11" t="s">
        <v>342</v>
      </c>
      <c r="B15" s="10" t="s">
        <v>343</v>
      </c>
      <c r="C15" s="24">
        <v>0</v>
      </c>
      <c r="D15" s="24">
        <v>0</v>
      </c>
      <c r="E15" s="6">
        <v>0</v>
      </c>
    </row>
    <row r="16" spans="1:5" x14ac:dyDescent="0.2">
      <c r="A16" s="11" t="s">
        <v>344</v>
      </c>
      <c r="B16" s="10" t="s">
        <v>345</v>
      </c>
      <c r="C16" s="24">
        <v>804.78</v>
      </c>
      <c r="D16" s="24">
        <v>563.35</v>
      </c>
      <c r="E16" s="6">
        <v>0</v>
      </c>
    </row>
    <row r="17" spans="1:5" x14ac:dyDescent="0.2">
      <c r="A17" s="11" t="s">
        <v>346</v>
      </c>
      <c r="B17" s="10" t="s">
        <v>347</v>
      </c>
      <c r="C17" s="24">
        <v>1344.06</v>
      </c>
      <c r="D17" s="24">
        <v>940.84</v>
      </c>
      <c r="E17" s="6">
        <v>0</v>
      </c>
    </row>
    <row r="18" spans="1:5" ht="13.5" thickBot="1" x14ac:dyDescent="0.25">
      <c r="A18" s="12" t="s">
        <v>348</v>
      </c>
      <c r="B18" s="13" t="s">
        <v>349</v>
      </c>
      <c r="C18" s="24">
        <v>1367.03</v>
      </c>
      <c r="D18" s="24">
        <v>956.92</v>
      </c>
      <c r="E18" s="6">
        <v>0</v>
      </c>
    </row>
    <row r="19" spans="1:5" x14ac:dyDescent="0.2">
      <c r="A19" s="14"/>
      <c r="B19" s="10"/>
    </row>
    <row r="20" spans="1:5" ht="15.75" thickBot="1" x14ac:dyDescent="0.3">
      <c r="A20" s="2" t="s">
        <v>350</v>
      </c>
      <c r="B20" s="10"/>
      <c r="D20" s="5">
        <v>0.7</v>
      </c>
    </row>
    <row r="21" spans="1:5" x14ac:dyDescent="0.2">
      <c r="A21" s="7">
        <v>50120</v>
      </c>
      <c r="B21" s="8" t="s">
        <v>351</v>
      </c>
      <c r="C21" s="24">
        <v>6.32</v>
      </c>
      <c r="D21" s="24">
        <v>4.42</v>
      </c>
      <c r="E21" s="6">
        <v>0.19</v>
      </c>
    </row>
    <row r="22" spans="1:5" x14ac:dyDescent="0.2">
      <c r="A22" s="11" t="s">
        <v>352</v>
      </c>
      <c r="B22" s="10" t="s">
        <v>353</v>
      </c>
      <c r="C22" s="24">
        <v>1.19</v>
      </c>
      <c r="D22" s="24">
        <v>0.83</v>
      </c>
      <c r="E22" s="6">
        <v>0</v>
      </c>
    </row>
    <row r="23" spans="1:5" x14ac:dyDescent="0.2">
      <c r="A23" s="9">
        <v>50125</v>
      </c>
      <c r="B23" s="10" t="s">
        <v>354</v>
      </c>
      <c r="C23" s="24">
        <v>1.8</v>
      </c>
      <c r="D23" s="24">
        <v>1.26</v>
      </c>
      <c r="E23" s="6">
        <v>0.03</v>
      </c>
    </row>
    <row r="24" spans="1:5" x14ac:dyDescent="0.2">
      <c r="A24" s="9">
        <v>50130</v>
      </c>
      <c r="B24" s="10" t="s">
        <v>355</v>
      </c>
      <c r="C24" s="24">
        <v>2.64</v>
      </c>
      <c r="D24" s="24">
        <v>1.85</v>
      </c>
      <c r="E24" s="6">
        <v>0.08</v>
      </c>
    </row>
    <row r="25" spans="1:5" x14ac:dyDescent="0.2">
      <c r="A25" s="9">
        <v>50131</v>
      </c>
      <c r="B25" s="10" t="s">
        <v>356</v>
      </c>
      <c r="C25" s="24">
        <v>6.08</v>
      </c>
      <c r="D25" s="24">
        <v>4.25</v>
      </c>
      <c r="E25" s="6">
        <v>0.21</v>
      </c>
    </row>
    <row r="26" spans="1:5" x14ac:dyDescent="0.2">
      <c r="A26" s="9">
        <v>50132</v>
      </c>
      <c r="B26" s="10" t="s">
        <v>357</v>
      </c>
      <c r="C26" s="24">
        <v>40.299999999999997</v>
      </c>
      <c r="D26" s="24">
        <v>28.21</v>
      </c>
      <c r="E26" s="6">
        <v>0.34399999999999997</v>
      </c>
    </row>
    <row r="27" spans="1:5" x14ac:dyDescent="0.2">
      <c r="A27" s="9">
        <v>50134</v>
      </c>
      <c r="B27" s="10" t="s">
        <v>358</v>
      </c>
      <c r="C27" s="24">
        <v>1.3</v>
      </c>
      <c r="D27" s="24">
        <v>0.91</v>
      </c>
      <c r="E27" s="6">
        <v>0.02</v>
      </c>
    </row>
    <row r="28" spans="1:5" x14ac:dyDescent="0.2">
      <c r="A28" s="9">
        <v>50135</v>
      </c>
      <c r="B28" s="10" t="s">
        <v>359</v>
      </c>
      <c r="C28" s="24">
        <v>1.8</v>
      </c>
      <c r="D28" s="24">
        <v>1.26</v>
      </c>
      <c r="E28" s="6">
        <v>0.03</v>
      </c>
    </row>
    <row r="29" spans="1:5" x14ac:dyDescent="0.2">
      <c r="A29" s="9">
        <v>50136</v>
      </c>
      <c r="B29" s="10" t="s">
        <v>360</v>
      </c>
      <c r="C29" s="24">
        <v>3.59</v>
      </c>
      <c r="D29" s="24">
        <v>2.5099999999999998</v>
      </c>
      <c r="E29" s="6">
        <v>0.06</v>
      </c>
    </row>
    <row r="30" spans="1:5" x14ac:dyDescent="0.2">
      <c r="A30" s="9">
        <v>50137</v>
      </c>
      <c r="B30" s="10" t="s">
        <v>361</v>
      </c>
      <c r="C30" s="24">
        <v>8.8000000000000007</v>
      </c>
      <c r="D30" s="24">
        <v>6.16</v>
      </c>
      <c r="E30" s="6">
        <v>0.113</v>
      </c>
    </row>
    <row r="31" spans="1:5" x14ac:dyDescent="0.2">
      <c r="A31" s="9">
        <v>50138</v>
      </c>
      <c r="B31" s="10" t="s">
        <v>362</v>
      </c>
      <c r="C31" s="24">
        <v>24.51</v>
      </c>
      <c r="D31" s="24">
        <v>17.16</v>
      </c>
      <c r="E31" s="6">
        <v>0.26900000000000002</v>
      </c>
    </row>
    <row r="32" spans="1:5" x14ac:dyDescent="0.2">
      <c r="A32" s="9">
        <v>50604</v>
      </c>
      <c r="B32" s="10" t="s">
        <v>363</v>
      </c>
      <c r="C32" s="24">
        <v>7.93</v>
      </c>
      <c r="D32" s="24">
        <v>5.56</v>
      </c>
      <c r="E32" s="6">
        <v>0.16</v>
      </c>
    </row>
    <row r="33" spans="1:5" x14ac:dyDescent="0.2">
      <c r="A33" s="9">
        <v>50605</v>
      </c>
      <c r="B33" s="10" t="s">
        <v>364</v>
      </c>
      <c r="C33" s="24">
        <v>21</v>
      </c>
      <c r="D33" s="24">
        <v>14.7</v>
      </c>
      <c r="E33" s="6">
        <v>0.31</v>
      </c>
    </row>
    <row r="34" spans="1:5" x14ac:dyDescent="0.2">
      <c r="A34" s="9">
        <v>50606</v>
      </c>
      <c r="B34" s="10" t="s">
        <v>365</v>
      </c>
      <c r="C34" s="24">
        <v>19.170000000000002</v>
      </c>
      <c r="D34" s="24">
        <v>13.42</v>
      </c>
      <c r="E34" s="6">
        <v>0.35</v>
      </c>
    </row>
    <row r="35" spans="1:5" x14ac:dyDescent="0.2">
      <c r="A35" s="9">
        <v>50607</v>
      </c>
      <c r="B35" s="10" t="s">
        <v>366</v>
      </c>
      <c r="C35" s="24">
        <v>12.36</v>
      </c>
      <c r="D35" s="24">
        <v>8.65</v>
      </c>
      <c r="E35" s="6">
        <v>0.24</v>
      </c>
    </row>
    <row r="36" spans="1:5" x14ac:dyDescent="0.2">
      <c r="A36" s="9">
        <v>50609</v>
      </c>
      <c r="B36" s="10" t="s">
        <v>367</v>
      </c>
      <c r="C36" s="24">
        <v>2.4500000000000002</v>
      </c>
      <c r="D36" s="24">
        <v>1.71</v>
      </c>
      <c r="E36" s="6">
        <v>6.9000000000000006E-2</v>
      </c>
    </row>
    <row r="37" spans="1:5" x14ac:dyDescent="0.2">
      <c r="A37" s="9">
        <v>50610</v>
      </c>
      <c r="B37" s="10" t="s">
        <v>368</v>
      </c>
      <c r="C37" s="24">
        <v>1.72</v>
      </c>
      <c r="D37" s="24">
        <v>1.21</v>
      </c>
      <c r="E37" s="6">
        <v>0.04</v>
      </c>
    </row>
    <row r="38" spans="1:5" x14ac:dyDescent="0.2">
      <c r="A38" s="9">
        <v>50611</v>
      </c>
      <c r="B38" s="10" t="s">
        <v>369</v>
      </c>
      <c r="C38" s="24">
        <v>4.37</v>
      </c>
      <c r="D38" s="24">
        <v>3.06</v>
      </c>
      <c r="E38" s="6">
        <v>0.09</v>
      </c>
    </row>
    <row r="39" spans="1:5" x14ac:dyDescent="0.2">
      <c r="A39" s="9">
        <v>50612</v>
      </c>
      <c r="B39" s="10" t="s">
        <v>370</v>
      </c>
      <c r="C39" s="24">
        <v>5.3</v>
      </c>
      <c r="D39" s="24">
        <v>3.72</v>
      </c>
      <c r="E39" s="6">
        <v>0.09</v>
      </c>
    </row>
    <row r="40" spans="1:5" x14ac:dyDescent="0.2">
      <c r="A40" s="9">
        <v>50613</v>
      </c>
      <c r="B40" s="10" t="s">
        <v>371</v>
      </c>
      <c r="C40" s="24">
        <v>7.19</v>
      </c>
      <c r="D40" s="24">
        <v>5.04</v>
      </c>
      <c r="E40" s="6">
        <v>0.16</v>
      </c>
    </row>
    <row r="41" spans="1:5" x14ac:dyDescent="0.2">
      <c r="A41" s="9">
        <v>50614</v>
      </c>
      <c r="B41" s="10" t="s">
        <v>372</v>
      </c>
      <c r="C41" s="24">
        <v>10.34</v>
      </c>
      <c r="D41" s="24">
        <v>7.24</v>
      </c>
      <c r="E41" s="6">
        <v>0.2</v>
      </c>
    </row>
    <row r="42" spans="1:5" x14ac:dyDescent="0.2">
      <c r="A42" s="9">
        <v>50615</v>
      </c>
      <c r="B42" s="10" t="s">
        <v>373</v>
      </c>
      <c r="C42" s="24">
        <v>2.65</v>
      </c>
      <c r="D42" s="24">
        <v>1.85</v>
      </c>
      <c r="E42" s="6">
        <v>7.0000000000000007E-2</v>
      </c>
    </row>
    <row r="43" spans="1:5" x14ac:dyDescent="0.2">
      <c r="A43" s="9">
        <v>50616</v>
      </c>
      <c r="B43" s="10" t="s">
        <v>374</v>
      </c>
      <c r="C43" s="24">
        <v>4.59</v>
      </c>
      <c r="D43" s="24">
        <v>3.21</v>
      </c>
      <c r="E43" s="6">
        <v>0.11</v>
      </c>
    </row>
    <row r="44" spans="1:5" x14ac:dyDescent="0.2">
      <c r="A44" s="9">
        <v>50617</v>
      </c>
      <c r="B44" s="10" t="s">
        <v>375</v>
      </c>
      <c r="C44" s="24">
        <v>10.67</v>
      </c>
      <c r="D44" s="24">
        <v>7.47</v>
      </c>
      <c r="E44" s="6">
        <v>0.23</v>
      </c>
    </row>
    <row r="45" spans="1:5" x14ac:dyDescent="0.2">
      <c r="A45" s="9">
        <v>50618</v>
      </c>
      <c r="B45" s="10" t="s">
        <v>376</v>
      </c>
      <c r="C45" s="24">
        <v>5.12</v>
      </c>
      <c r="D45" s="24">
        <v>3.59</v>
      </c>
      <c r="E45" s="6">
        <v>0.11</v>
      </c>
    </row>
    <row r="46" spans="1:5" x14ac:dyDescent="0.2">
      <c r="A46" s="9">
        <v>50619</v>
      </c>
      <c r="B46" s="10" t="s">
        <v>377</v>
      </c>
      <c r="C46" s="24">
        <v>11.58</v>
      </c>
      <c r="D46" s="24">
        <v>8.1</v>
      </c>
      <c r="E46" s="6">
        <v>0.25</v>
      </c>
    </row>
    <row r="47" spans="1:5" x14ac:dyDescent="0.2">
      <c r="A47" s="9">
        <v>50620</v>
      </c>
      <c r="B47" s="10" t="s">
        <v>378</v>
      </c>
      <c r="C47" s="24">
        <v>7.9</v>
      </c>
      <c r="D47" s="24">
        <v>5.53</v>
      </c>
      <c r="E47" s="6">
        <v>0.15</v>
      </c>
    </row>
    <row r="48" spans="1:5" x14ac:dyDescent="0.2">
      <c r="A48" s="9">
        <v>50621</v>
      </c>
      <c r="B48" s="10" t="s">
        <v>379</v>
      </c>
      <c r="C48" s="24">
        <v>17.5</v>
      </c>
      <c r="D48" s="24">
        <v>12.25</v>
      </c>
      <c r="E48" s="6">
        <v>0.43</v>
      </c>
    </row>
    <row r="49" spans="1:5" x14ac:dyDescent="0.2">
      <c r="A49" s="9">
        <v>50622</v>
      </c>
      <c r="B49" s="10" t="s">
        <v>380</v>
      </c>
      <c r="C49" s="24">
        <v>16.399999999999999</v>
      </c>
      <c r="D49" s="24">
        <v>11.48</v>
      </c>
      <c r="E49" s="6">
        <v>0.25</v>
      </c>
    </row>
    <row r="50" spans="1:5" x14ac:dyDescent="0.2">
      <c r="A50" s="9">
        <v>50702</v>
      </c>
      <c r="B50" s="10" t="s">
        <v>381</v>
      </c>
      <c r="C50" s="24">
        <v>10.52</v>
      </c>
      <c r="D50" s="24">
        <v>7.36</v>
      </c>
      <c r="E50" s="6">
        <v>0</v>
      </c>
    </row>
    <row r="51" spans="1:5" x14ac:dyDescent="0.2">
      <c r="A51" s="9">
        <v>50703</v>
      </c>
      <c r="B51" s="10" t="s">
        <v>382</v>
      </c>
      <c r="C51" s="24">
        <v>5.29</v>
      </c>
      <c r="D51" s="24">
        <v>3.71</v>
      </c>
      <c r="E51" s="6">
        <v>0</v>
      </c>
    </row>
    <row r="52" spans="1:5" x14ac:dyDescent="0.2">
      <c r="A52" s="9">
        <v>50704</v>
      </c>
      <c r="B52" s="10" t="s">
        <v>383</v>
      </c>
      <c r="C52" s="24">
        <v>20.329999999999998</v>
      </c>
      <c r="D52" s="24">
        <v>14.23</v>
      </c>
      <c r="E52" s="6">
        <v>0.77500000000000002</v>
      </c>
    </row>
    <row r="53" spans="1:5" x14ac:dyDescent="0.2">
      <c r="A53" s="9">
        <v>50705</v>
      </c>
      <c r="B53" s="10" t="s">
        <v>384</v>
      </c>
      <c r="C53" s="24">
        <v>48.79</v>
      </c>
      <c r="D53" s="24">
        <v>34.15</v>
      </c>
      <c r="E53" s="6">
        <v>0.77500000000000002</v>
      </c>
    </row>
    <row r="54" spans="1:5" x14ac:dyDescent="0.2">
      <c r="A54" s="9">
        <v>50706</v>
      </c>
      <c r="B54" s="10" t="s">
        <v>385</v>
      </c>
      <c r="C54" s="24">
        <v>69.78</v>
      </c>
      <c r="D54" s="24">
        <v>48.85</v>
      </c>
      <c r="E54" s="6">
        <v>0.77500000000000002</v>
      </c>
    </row>
    <row r="55" spans="1:5" x14ac:dyDescent="0.2">
      <c r="A55" s="9">
        <v>50707</v>
      </c>
      <c r="B55" s="10" t="s">
        <v>386</v>
      </c>
      <c r="C55" s="24">
        <v>27.34</v>
      </c>
      <c r="D55" s="24">
        <v>19.14</v>
      </c>
      <c r="E55" s="6">
        <v>0.58099999999999996</v>
      </c>
    </row>
    <row r="56" spans="1:5" x14ac:dyDescent="0.2">
      <c r="A56" s="9">
        <v>50708</v>
      </c>
      <c r="B56" s="10" t="s">
        <v>387</v>
      </c>
      <c r="C56" s="24">
        <v>33.450000000000003</v>
      </c>
      <c r="D56" s="24">
        <v>23.41</v>
      </c>
      <c r="E56" s="6">
        <v>0.66300000000000003</v>
      </c>
    </row>
    <row r="57" spans="1:5" x14ac:dyDescent="0.2">
      <c r="A57" s="9">
        <v>50709</v>
      </c>
      <c r="B57" s="10" t="s">
        <v>388</v>
      </c>
      <c r="C57" s="24">
        <v>10.09</v>
      </c>
      <c r="D57" s="24">
        <v>7.07</v>
      </c>
      <c r="E57" s="6">
        <v>0.2</v>
      </c>
    </row>
    <row r="58" spans="1:5" x14ac:dyDescent="0.2">
      <c r="A58" s="9">
        <v>50710</v>
      </c>
      <c r="B58" s="10" t="s">
        <v>389</v>
      </c>
      <c r="C58" s="24">
        <v>12.84</v>
      </c>
      <c r="D58" s="24">
        <v>8.99</v>
      </c>
      <c r="E58" s="6">
        <v>0.77500000000000002</v>
      </c>
    </row>
    <row r="59" spans="1:5" x14ac:dyDescent="0.2">
      <c r="A59" s="9">
        <v>50711</v>
      </c>
      <c r="B59" s="10" t="s">
        <v>390</v>
      </c>
      <c r="C59" s="24">
        <v>13.04</v>
      </c>
      <c r="D59" s="24">
        <v>9.1199999999999992</v>
      </c>
      <c r="E59" s="6">
        <v>0.3</v>
      </c>
    </row>
    <row r="60" spans="1:5" x14ac:dyDescent="0.2">
      <c r="A60" s="9">
        <v>50712</v>
      </c>
      <c r="B60" s="10" t="s">
        <v>391</v>
      </c>
      <c r="C60" s="24">
        <v>5.03</v>
      </c>
      <c r="D60" s="24">
        <v>3.52</v>
      </c>
      <c r="E60" s="6">
        <v>0.11</v>
      </c>
    </row>
    <row r="61" spans="1:5" x14ac:dyDescent="0.2">
      <c r="A61" s="9">
        <v>50713</v>
      </c>
      <c r="B61" s="10" t="s">
        <v>392</v>
      </c>
      <c r="C61" s="24">
        <v>6.9</v>
      </c>
      <c r="D61" s="24">
        <v>4.83</v>
      </c>
      <c r="E61" s="6">
        <v>0.15</v>
      </c>
    </row>
    <row r="62" spans="1:5" x14ac:dyDescent="0.2">
      <c r="A62" s="9">
        <v>50714</v>
      </c>
      <c r="B62" s="10" t="s">
        <v>393</v>
      </c>
      <c r="C62" s="24">
        <v>5.87</v>
      </c>
      <c r="D62" s="24">
        <v>4.1100000000000003</v>
      </c>
      <c r="E62" s="6">
        <v>0.18</v>
      </c>
    </row>
    <row r="63" spans="1:5" x14ac:dyDescent="0.2">
      <c r="A63" s="9">
        <v>50715</v>
      </c>
      <c r="B63" s="10" t="s">
        <v>394</v>
      </c>
      <c r="C63" s="24">
        <v>2.37</v>
      </c>
      <c r="D63" s="24">
        <v>1.66</v>
      </c>
      <c r="E63" s="6">
        <v>0.05</v>
      </c>
    </row>
    <row r="64" spans="1:5" x14ac:dyDescent="0.2">
      <c r="A64" s="9">
        <v>50716</v>
      </c>
      <c r="B64" s="10" t="s">
        <v>395</v>
      </c>
      <c r="C64" s="24">
        <v>3.28</v>
      </c>
      <c r="D64" s="24">
        <v>2.29</v>
      </c>
      <c r="E64" s="6">
        <v>0.08</v>
      </c>
    </row>
    <row r="65" spans="1:5" x14ac:dyDescent="0.2">
      <c r="A65" s="9">
        <v>50717</v>
      </c>
      <c r="B65" s="10" t="s">
        <v>396</v>
      </c>
      <c r="C65" s="24">
        <v>1.7</v>
      </c>
      <c r="D65" s="24">
        <v>1.19</v>
      </c>
      <c r="E65" s="6">
        <v>0.03</v>
      </c>
    </row>
    <row r="66" spans="1:5" x14ac:dyDescent="0.2">
      <c r="A66" s="9">
        <v>50750</v>
      </c>
      <c r="B66" s="10" t="s">
        <v>397</v>
      </c>
      <c r="C66" s="24">
        <v>14.32</v>
      </c>
      <c r="D66" s="24">
        <v>10.029999999999999</v>
      </c>
      <c r="E66" s="6">
        <v>0.62</v>
      </c>
    </row>
    <row r="67" spans="1:5" x14ac:dyDescent="0.2">
      <c r="A67" s="9">
        <v>50810</v>
      </c>
      <c r="B67" s="10" t="s">
        <v>398</v>
      </c>
      <c r="C67" s="24">
        <v>3.31</v>
      </c>
      <c r="D67" s="24">
        <v>2.3199999999999998</v>
      </c>
      <c r="E67" s="6">
        <v>0.08</v>
      </c>
    </row>
    <row r="68" spans="1:5" x14ac:dyDescent="0.2">
      <c r="A68" s="9">
        <v>50811</v>
      </c>
      <c r="B68" s="10" t="s">
        <v>399</v>
      </c>
      <c r="C68" s="24">
        <v>7.23</v>
      </c>
      <c r="D68" s="24">
        <v>5.0599999999999996</v>
      </c>
      <c r="E68" s="6">
        <v>0.08</v>
      </c>
    </row>
    <row r="69" spans="1:5" x14ac:dyDescent="0.2">
      <c r="A69" s="9">
        <v>50812</v>
      </c>
      <c r="B69" s="10" t="s">
        <v>400</v>
      </c>
      <c r="C69" s="24">
        <v>9.2799999999999994</v>
      </c>
      <c r="D69" s="24">
        <v>6.5</v>
      </c>
      <c r="E69" s="6">
        <v>0.09</v>
      </c>
    </row>
    <row r="70" spans="1:5" x14ac:dyDescent="0.2">
      <c r="A70" s="9">
        <v>50813</v>
      </c>
      <c r="B70" s="10" t="s">
        <v>401</v>
      </c>
      <c r="C70" s="24">
        <v>20.32</v>
      </c>
      <c r="D70" s="24">
        <v>14.23</v>
      </c>
      <c r="E70" s="6">
        <v>0.14000000000000001</v>
      </c>
    </row>
    <row r="71" spans="1:5" x14ac:dyDescent="0.2">
      <c r="A71" s="9">
        <v>50860</v>
      </c>
      <c r="B71" s="10" t="s">
        <v>402</v>
      </c>
      <c r="C71" s="24">
        <v>4.12</v>
      </c>
      <c r="D71" s="24">
        <v>2.88</v>
      </c>
      <c r="E71" s="6">
        <v>8.7999999999999995E-2</v>
      </c>
    </row>
    <row r="72" spans="1:5" x14ac:dyDescent="0.2">
      <c r="A72" s="9">
        <v>50861</v>
      </c>
      <c r="B72" s="10" t="s">
        <v>403</v>
      </c>
      <c r="C72" s="24">
        <v>5.64</v>
      </c>
      <c r="D72" s="24">
        <v>3.95</v>
      </c>
      <c r="E72" s="6">
        <v>6.3E-2</v>
      </c>
    </row>
    <row r="73" spans="1:5" x14ac:dyDescent="0.2">
      <c r="A73" s="9">
        <v>50862</v>
      </c>
      <c r="B73" s="10" t="s">
        <v>404</v>
      </c>
      <c r="C73" s="24">
        <v>5.87</v>
      </c>
      <c r="D73" s="24">
        <v>4.1100000000000003</v>
      </c>
      <c r="E73" s="6">
        <v>8.7999999999999995E-2</v>
      </c>
    </row>
    <row r="74" spans="1:5" x14ac:dyDescent="0.2">
      <c r="A74" s="9">
        <v>50863</v>
      </c>
      <c r="B74" s="10" t="s">
        <v>405</v>
      </c>
      <c r="C74" s="24">
        <v>8.4600000000000009</v>
      </c>
      <c r="D74" s="24">
        <v>5.92</v>
      </c>
      <c r="E74" s="6">
        <v>0.18099999999999999</v>
      </c>
    </row>
    <row r="75" spans="1:5" x14ac:dyDescent="0.2">
      <c r="A75" s="9">
        <v>50864</v>
      </c>
      <c r="B75" s="10" t="s">
        <v>406</v>
      </c>
      <c r="C75" s="24">
        <v>10.46</v>
      </c>
      <c r="D75" s="24">
        <v>7.32</v>
      </c>
      <c r="E75" s="6">
        <v>4.3999999999999997E-2</v>
      </c>
    </row>
    <row r="76" spans="1:5" x14ac:dyDescent="0.2">
      <c r="A76" s="9">
        <v>50870</v>
      </c>
      <c r="B76" s="10" t="s">
        <v>407</v>
      </c>
      <c r="C76" s="24">
        <v>3.65</v>
      </c>
      <c r="D76" s="24">
        <v>2.56</v>
      </c>
      <c r="E76" s="6">
        <v>6.3E-2</v>
      </c>
    </row>
    <row r="77" spans="1:5" x14ac:dyDescent="0.2">
      <c r="A77" s="9">
        <v>50871</v>
      </c>
      <c r="B77" s="10" t="s">
        <v>408</v>
      </c>
      <c r="C77" s="24">
        <v>7.94</v>
      </c>
      <c r="D77" s="24">
        <v>5.56</v>
      </c>
      <c r="E77" s="6">
        <v>6.3E-2</v>
      </c>
    </row>
    <row r="78" spans="1:5" x14ac:dyDescent="0.2">
      <c r="A78" s="9">
        <v>50872</v>
      </c>
      <c r="B78" s="10" t="s">
        <v>409</v>
      </c>
      <c r="C78" s="24">
        <v>7.15</v>
      </c>
      <c r="D78" s="24">
        <v>5.01</v>
      </c>
      <c r="E78" s="6">
        <v>8.7999999999999995E-2</v>
      </c>
    </row>
    <row r="79" spans="1:5" x14ac:dyDescent="0.2">
      <c r="A79" s="9">
        <v>50873</v>
      </c>
      <c r="B79" s="10" t="s">
        <v>410</v>
      </c>
      <c r="C79" s="24">
        <v>13.59</v>
      </c>
      <c r="D79" s="24">
        <v>9.52</v>
      </c>
      <c r="E79" s="6">
        <v>0.156</v>
      </c>
    </row>
    <row r="80" spans="1:5" x14ac:dyDescent="0.2">
      <c r="A80" s="9">
        <v>50877</v>
      </c>
      <c r="B80" s="10" t="s">
        <v>411</v>
      </c>
      <c r="C80" s="24">
        <v>13.02</v>
      </c>
      <c r="D80" s="24">
        <v>9.1199999999999992</v>
      </c>
      <c r="E80" s="6">
        <v>0.77500000000000002</v>
      </c>
    </row>
    <row r="81" spans="1:5" x14ac:dyDescent="0.2">
      <c r="A81" s="9">
        <v>50878</v>
      </c>
      <c r="B81" s="10" t="s">
        <v>412</v>
      </c>
      <c r="C81" s="24">
        <v>19.829999999999998</v>
      </c>
      <c r="D81" s="24">
        <v>13.88</v>
      </c>
      <c r="E81" s="6">
        <v>0.76900000000000002</v>
      </c>
    </row>
    <row r="82" spans="1:5" x14ac:dyDescent="0.2">
      <c r="A82" s="9">
        <v>50879</v>
      </c>
      <c r="B82" s="10" t="s">
        <v>413</v>
      </c>
      <c r="C82" s="24">
        <v>17.55</v>
      </c>
      <c r="D82" s="24">
        <v>12.29</v>
      </c>
      <c r="E82" s="6">
        <v>0.86899999999999999</v>
      </c>
    </row>
    <row r="83" spans="1:5" x14ac:dyDescent="0.2">
      <c r="A83" s="9">
        <v>50880</v>
      </c>
      <c r="B83" s="10" t="s">
        <v>414</v>
      </c>
      <c r="C83" s="24">
        <v>23.93</v>
      </c>
      <c r="D83" s="24">
        <v>16.75</v>
      </c>
      <c r="E83" s="6">
        <v>0.60599999999999998</v>
      </c>
    </row>
    <row r="84" spans="1:5" x14ac:dyDescent="0.2">
      <c r="A84" s="9">
        <v>50883</v>
      </c>
      <c r="B84" s="10" t="s">
        <v>415</v>
      </c>
      <c r="C84" s="24">
        <v>74</v>
      </c>
      <c r="D84" s="24">
        <v>51.8</v>
      </c>
      <c r="E84" s="6">
        <v>2.5249999999999999</v>
      </c>
    </row>
    <row r="85" spans="1:5" x14ac:dyDescent="0.2">
      <c r="A85" s="9">
        <v>50885</v>
      </c>
      <c r="B85" s="10" t="s">
        <v>416</v>
      </c>
      <c r="C85" s="24">
        <v>127.92</v>
      </c>
      <c r="D85" s="24">
        <v>89.55</v>
      </c>
      <c r="E85" s="6">
        <v>3.3</v>
      </c>
    </row>
    <row r="86" spans="1:5" x14ac:dyDescent="0.2">
      <c r="A86" s="9">
        <v>50910</v>
      </c>
      <c r="B86" s="10" t="s">
        <v>417</v>
      </c>
      <c r="C86" s="24">
        <v>6.76</v>
      </c>
      <c r="D86" s="24">
        <v>4.7300000000000004</v>
      </c>
      <c r="E86" s="6">
        <v>0.17</v>
      </c>
    </row>
    <row r="87" spans="1:5" x14ac:dyDescent="0.2">
      <c r="A87" s="9">
        <v>50911</v>
      </c>
      <c r="B87" s="10" t="s">
        <v>418</v>
      </c>
      <c r="C87" s="24">
        <v>10.78</v>
      </c>
      <c r="D87" s="24">
        <v>7.55</v>
      </c>
      <c r="E87" s="6">
        <v>0.22</v>
      </c>
    </row>
    <row r="88" spans="1:5" x14ac:dyDescent="0.2">
      <c r="A88" s="9">
        <v>50912</v>
      </c>
      <c r="B88" s="10" t="s">
        <v>419</v>
      </c>
      <c r="C88" s="24">
        <v>14.52</v>
      </c>
      <c r="D88" s="24">
        <v>10.16</v>
      </c>
      <c r="E88" s="6">
        <v>0.43</v>
      </c>
    </row>
    <row r="89" spans="1:5" x14ac:dyDescent="0.2">
      <c r="A89" s="9">
        <v>50913</v>
      </c>
      <c r="B89" s="10" t="s">
        <v>420</v>
      </c>
      <c r="C89" s="24">
        <v>19.11</v>
      </c>
      <c r="D89" s="24">
        <v>13.38</v>
      </c>
      <c r="E89" s="6">
        <v>0.53100000000000003</v>
      </c>
    </row>
    <row r="90" spans="1:5" x14ac:dyDescent="0.2">
      <c r="A90" s="9">
        <v>50914</v>
      </c>
      <c r="B90" s="10" t="s">
        <v>421</v>
      </c>
      <c r="C90" s="24">
        <v>33.89</v>
      </c>
      <c r="D90" s="24">
        <v>23.73</v>
      </c>
      <c r="E90" s="6">
        <v>0.88800000000000001</v>
      </c>
    </row>
    <row r="91" spans="1:5" x14ac:dyDescent="0.2">
      <c r="A91" s="9">
        <v>90120</v>
      </c>
      <c r="B91" s="10" t="s">
        <v>422</v>
      </c>
      <c r="C91" s="24">
        <v>12</v>
      </c>
      <c r="D91" s="24">
        <v>8.4</v>
      </c>
      <c r="E91" s="6">
        <v>0.47</v>
      </c>
    </row>
    <row r="92" spans="1:5" x14ac:dyDescent="0.2">
      <c r="A92" s="9">
        <v>90220</v>
      </c>
      <c r="B92" s="10" t="s">
        <v>423</v>
      </c>
      <c r="C92" s="24">
        <v>12</v>
      </c>
      <c r="D92" s="24">
        <v>8.4</v>
      </c>
      <c r="E92" s="6">
        <v>0.48</v>
      </c>
    </row>
    <row r="93" spans="1:5" x14ac:dyDescent="0.2">
      <c r="A93" s="11" t="s">
        <v>424</v>
      </c>
      <c r="B93" s="10" t="s">
        <v>425</v>
      </c>
      <c r="C93" s="24">
        <v>0</v>
      </c>
      <c r="D93" s="24">
        <v>0</v>
      </c>
      <c r="E93" s="6">
        <v>0</v>
      </c>
    </row>
    <row r="94" spans="1:5" x14ac:dyDescent="0.2">
      <c r="A94" s="11" t="s">
        <v>426</v>
      </c>
      <c r="B94" s="10" t="s">
        <v>427</v>
      </c>
      <c r="C94" s="24">
        <v>47.68</v>
      </c>
      <c r="D94" s="24">
        <v>33.380000000000003</v>
      </c>
      <c r="E94" s="6">
        <v>0</v>
      </c>
    </row>
    <row r="95" spans="1:5" x14ac:dyDescent="0.2">
      <c r="A95" s="11" t="s">
        <v>428</v>
      </c>
      <c r="B95" s="10" t="s">
        <v>429</v>
      </c>
      <c r="C95" s="24">
        <v>30.95</v>
      </c>
      <c r="D95" s="24">
        <v>21.67</v>
      </c>
      <c r="E95" s="6">
        <v>0</v>
      </c>
    </row>
    <row r="96" spans="1:5" x14ac:dyDescent="0.2">
      <c r="A96" s="11" t="s">
        <v>430</v>
      </c>
      <c r="B96" s="10" t="s">
        <v>431</v>
      </c>
      <c r="C96" s="24">
        <v>22.09</v>
      </c>
      <c r="D96" s="24">
        <v>15.46</v>
      </c>
      <c r="E96" s="6">
        <v>0</v>
      </c>
    </row>
    <row r="97" spans="1:5" x14ac:dyDescent="0.2">
      <c r="A97" s="11" t="s">
        <v>432</v>
      </c>
      <c r="B97" s="10" t="s">
        <v>433</v>
      </c>
      <c r="C97" s="24">
        <v>53.51</v>
      </c>
      <c r="D97" s="24">
        <v>37.46</v>
      </c>
      <c r="E97" s="6">
        <v>0</v>
      </c>
    </row>
    <row r="98" spans="1:5" x14ac:dyDescent="0.2">
      <c r="A98" s="11" t="s">
        <v>434</v>
      </c>
      <c r="B98" s="10" t="s">
        <v>435</v>
      </c>
      <c r="C98" s="24">
        <v>19.350000000000001</v>
      </c>
      <c r="D98" s="24">
        <v>13.55</v>
      </c>
      <c r="E98" s="6">
        <v>0</v>
      </c>
    </row>
    <row r="99" spans="1:5" x14ac:dyDescent="0.2">
      <c r="A99" s="11" t="s">
        <v>436</v>
      </c>
      <c r="B99" s="10" t="s">
        <v>437</v>
      </c>
      <c r="C99" s="24">
        <v>85.38</v>
      </c>
      <c r="D99" s="24">
        <v>59.77</v>
      </c>
      <c r="E99" s="6">
        <v>0</v>
      </c>
    </row>
    <row r="100" spans="1:5" x14ac:dyDescent="0.2">
      <c r="A100" s="11" t="s">
        <v>438</v>
      </c>
      <c r="B100" s="10" t="s">
        <v>439</v>
      </c>
      <c r="C100" s="24">
        <v>209.62</v>
      </c>
      <c r="D100" s="24">
        <v>146.72999999999999</v>
      </c>
      <c r="E100" s="6">
        <v>0</v>
      </c>
    </row>
    <row r="101" spans="1:5" x14ac:dyDescent="0.2">
      <c r="A101" s="11" t="s">
        <v>440</v>
      </c>
      <c r="B101" s="10" t="s">
        <v>441</v>
      </c>
      <c r="C101" s="24">
        <v>249.72</v>
      </c>
      <c r="D101" s="24">
        <v>174.8</v>
      </c>
      <c r="E101" s="6">
        <v>0</v>
      </c>
    </row>
    <row r="102" spans="1:5" x14ac:dyDescent="0.2">
      <c r="A102" s="11" t="s">
        <v>442</v>
      </c>
      <c r="B102" s="10" t="s">
        <v>443</v>
      </c>
      <c r="C102" s="24">
        <v>218.85</v>
      </c>
      <c r="D102" s="24">
        <v>153.19999999999999</v>
      </c>
      <c r="E102" s="6">
        <v>0</v>
      </c>
    </row>
    <row r="103" spans="1:5" x14ac:dyDescent="0.2">
      <c r="A103" s="11" t="s">
        <v>444</v>
      </c>
      <c r="B103" s="10" t="s">
        <v>445</v>
      </c>
      <c r="C103" s="24">
        <v>366.11</v>
      </c>
      <c r="D103" s="24">
        <v>256.27999999999997</v>
      </c>
      <c r="E103" s="6">
        <v>0</v>
      </c>
    </row>
    <row r="104" spans="1:5" x14ac:dyDescent="0.2">
      <c r="A104" s="11" t="s">
        <v>446</v>
      </c>
      <c r="B104" s="10" t="s">
        <v>447</v>
      </c>
      <c r="C104" s="24">
        <v>444.86</v>
      </c>
      <c r="D104" s="24">
        <v>311.39999999999998</v>
      </c>
      <c r="E104" s="6">
        <v>0</v>
      </c>
    </row>
    <row r="105" spans="1:5" x14ac:dyDescent="0.2">
      <c r="A105" s="11" t="s">
        <v>448</v>
      </c>
      <c r="B105" s="10" t="s">
        <v>449</v>
      </c>
      <c r="C105" s="24">
        <v>399.11</v>
      </c>
      <c r="D105" s="24">
        <v>279.38</v>
      </c>
      <c r="E105" s="6">
        <v>0</v>
      </c>
    </row>
    <row r="106" spans="1:5" x14ac:dyDescent="0.2">
      <c r="A106" s="11" t="s">
        <v>450</v>
      </c>
      <c r="B106" s="10" t="s">
        <v>451</v>
      </c>
      <c r="C106" s="24">
        <v>589.84</v>
      </c>
      <c r="D106" s="24">
        <v>412.89</v>
      </c>
      <c r="E106" s="6">
        <v>0</v>
      </c>
    </row>
    <row r="107" spans="1:5" x14ac:dyDescent="0.2">
      <c r="A107" s="11" t="s">
        <v>452</v>
      </c>
      <c r="B107" s="10" t="s">
        <v>453</v>
      </c>
      <c r="C107" s="24">
        <v>630.63</v>
      </c>
      <c r="D107" s="24">
        <v>441.44</v>
      </c>
      <c r="E107" s="6">
        <v>0</v>
      </c>
    </row>
    <row r="108" spans="1:5" x14ac:dyDescent="0.2">
      <c r="A108" s="11" t="s">
        <v>454</v>
      </c>
      <c r="B108" s="10" t="s">
        <v>455</v>
      </c>
      <c r="C108" s="24">
        <v>46.26</v>
      </c>
      <c r="D108" s="24">
        <v>32.380000000000003</v>
      </c>
      <c r="E108" s="6">
        <v>0.2</v>
      </c>
    </row>
    <row r="109" spans="1:5" x14ac:dyDescent="0.2">
      <c r="A109" s="11" t="s">
        <v>456</v>
      </c>
      <c r="B109" s="10" t="s">
        <v>457</v>
      </c>
      <c r="C109" s="24">
        <v>66.08</v>
      </c>
      <c r="D109" s="24">
        <v>46.26</v>
      </c>
      <c r="E109" s="6">
        <v>0.2</v>
      </c>
    </row>
    <row r="110" spans="1:5" x14ac:dyDescent="0.2">
      <c r="A110" s="11" t="s">
        <v>458</v>
      </c>
      <c r="B110" s="10" t="s">
        <v>459</v>
      </c>
      <c r="C110" s="24">
        <v>85.91</v>
      </c>
      <c r="D110" s="24">
        <v>60.14</v>
      </c>
      <c r="E110" s="6">
        <v>0.25</v>
      </c>
    </row>
    <row r="111" spans="1:5" x14ac:dyDescent="0.2">
      <c r="A111" s="11" t="s">
        <v>460</v>
      </c>
      <c r="B111" s="10" t="s">
        <v>461</v>
      </c>
      <c r="C111" s="24">
        <v>120.16</v>
      </c>
      <c r="D111" s="24">
        <v>92.52</v>
      </c>
      <c r="E111" s="6">
        <v>0.33</v>
      </c>
    </row>
    <row r="112" spans="1:5" x14ac:dyDescent="0.2">
      <c r="A112" s="11" t="s">
        <v>462</v>
      </c>
      <c r="B112" s="10" t="s">
        <v>463</v>
      </c>
      <c r="C112" s="24">
        <v>396.56</v>
      </c>
      <c r="D112" s="24">
        <v>277.60000000000002</v>
      </c>
      <c r="E112" s="6">
        <v>0.4</v>
      </c>
    </row>
    <row r="113" spans="1:5" x14ac:dyDescent="0.2">
      <c r="A113" s="11" t="s">
        <v>464</v>
      </c>
      <c r="B113" s="10" t="s">
        <v>465</v>
      </c>
      <c r="C113" s="24">
        <v>26.42</v>
      </c>
      <c r="D113" s="24">
        <v>18.5</v>
      </c>
      <c r="E113" s="6">
        <v>1.03</v>
      </c>
    </row>
    <row r="114" spans="1:5" x14ac:dyDescent="0.2">
      <c r="A114" s="11" t="s">
        <v>466</v>
      </c>
      <c r="B114" s="10" t="s">
        <v>467</v>
      </c>
      <c r="C114" s="24">
        <v>66.08</v>
      </c>
      <c r="D114" s="24">
        <v>46.26</v>
      </c>
      <c r="E114" s="6">
        <v>1.21</v>
      </c>
    </row>
    <row r="115" spans="1:5" x14ac:dyDescent="0.2">
      <c r="A115" s="11" t="s">
        <v>468</v>
      </c>
      <c r="B115" s="10" t="s">
        <v>469</v>
      </c>
      <c r="C115" s="24">
        <v>1.8</v>
      </c>
      <c r="D115" s="24">
        <v>1.26</v>
      </c>
      <c r="E115" s="6">
        <v>0</v>
      </c>
    </row>
    <row r="116" spans="1:5" x14ac:dyDescent="0.2">
      <c r="A116" s="11" t="s">
        <v>470</v>
      </c>
      <c r="B116" s="10" t="s">
        <v>471</v>
      </c>
      <c r="C116" s="24">
        <v>1.8</v>
      </c>
      <c r="D116" s="24">
        <v>1.26</v>
      </c>
      <c r="E116" s="6">
        <v>0</v>
      </c>
    </row>
    <row r="117" spans="1:5" x14ac:dyDescent="0.2">
      <c r="A117" s="11" t="s">
        <v>472</v>
      </c>
      <c r="B117" s="10" t="s">
        <v>473</v>
      </c>
      <c r="C117" s="24">
        <v>1.8</v>
      </c>
      <c r="D117" s="24">
        <v>1.26</v>
      </c>
      <c r="E117" s="6">
        <v>0</v>
      </c>
    </row>
    <row r="118" spans="1:5" x14ac:dyDescent="0.2">
      <c r="A118" s="11" t="s">
        <v>474</v>
      </c>
      <c r="B118" s="10" t="s">
        <v>475</v>
      </c>
      <c r="C118" s="24">
        <v>1.8</v>
      </c>
      <c r="D118" s="24">
        <v>1.26</v>
      </c>
      <c r="E118" s="6">
        <v>0</v>
      </c>
    </row>
    <row r="119" spans="1:5" x14ac:dyDescent="0.2">
      <c r="A119" s="11" t="s">
        <v>476</v>
      </c>
      <c r="B119" s="10" t="s">
        <v>477</v>
      </c>
      <c r="C119" s="24">
        <v>1.8</v>
      </c>
      <c r="D119" s="24">
        <v>1.26</v>
      </c>
      <c r="E119" s="6">
        <v>0</v>
      </c>
    </row>
    <row r="120" spans="1:5" x14ac:dyDescent="0.2">
      <c r="A120" s="11" t="s">
        <v>478</v>
      </c>
      <c r="B120" s="10" t="s">
        <v>479</v>
      </c>
      <c r="C120" s="24">
        <v>27.55</v>
      </c>
      <c r="D120" s="24">
        <v>19.29</v>
      </c>
      <c r="E120" s="6">
        <v>1.6</v>
      </c>
    </row>
    <row r="121" spans="1:5" x14ac:dyDescent="0.2">
      <c r="A121" s="11" t="s">
        <v>480</v>
      </c>
      <c r="B121" s="10" t="s">
        <v>481</v>
      </c>
      <c r="C121" s="24">
        <v>60.07</v>
      </c>
      <c r="D121" s="24">
        <v>42.05</v>
      </c>
      <c r="E121" s="6">
        <v>1.61</v>
      </c>
    </row>
    <row r="122" spans="1:5" x14ac:dyDescent="0.2">
      <c r="A122" s="11" t="s">
        <v>482</v>
      </c>
      <c r="B122" s="10" t="s">
        <v>483</v>
      </c>
      <c r="C122" s="24">
        <v>120.16</v>
      </c>
      <c r="D122" s="24">
        <v>84.11</v>
      </c>
      <c r="E122" s="6">
        <v>1.5</v>
      </c>
    </row>
    <row r="123" spans="1:5" x14ac:dyDescent="0.2">
      <c r="A123" s="11" t="s">
        <v>484</v>
      </c>
      <c r="B123" s="10" t="s">
        <v>485</v>
      </c>
      <c r="C123" s="24">
        <v>27.55</v>
      </c>
      <c r="D123" s="24">
        <v>19.29</v>
      </c>
      <c r="E123" s="6" t="s">
        <v>486</v>
      </c>
    </row>
    <row r="124" spans="1:5" x14ac:dyDescent="0.2">
      <c r="A124" s="11" t="s">
        <v>487</v>
      </c>
      <c r="B124" s="10" t="s">
        <v>488</v>
      </c>
      <c r="C124" s="24">
        <v>24.24</v>
      </c>
      <c r="D124" s="24">
        <v>16.96</v>
      </c>
      <c r="E124" s="6">
        <v>1.1299999999999999</v>
      </c>
    </row>
    <row r="125" spans="1:5" x14ac:dyDescent="0.2">
      <c r="A125" s="11" t="s">
        <v>489</v>
      </c>
      <c r="B125" s="10" t="s">
        <v>490</v>
      </c>
      <c r="C125" s="24">
        <v>28.65</v>
      </c>
      <c r="D125" s="24">
        <v>20.05</v>
      </c>
      <c r="E125" s="6">
        <v>0.8</v>
      </c>
    </row>
    <row r="126" spans="1:5" x14ac:dyDescent="0.2">
      <c r="A126" s="11" t="s">
        <v>491</v>
      </c>
      <c r="B126" s="10" t="s">
        <v>492</v>
      </c>
      <c r="C126" s="24">
        <v>28.65</v>
      </c>
      <c r="D126" s="24">
        <v>20.05</v>
      </c>
      <c r="E126" s="6">
        <v>0.6</v>
      </c>
    </row>
    <row r="127" spans="1:5" x14ac:dyDescent="0.2">
      <c r="A127" s="11" t="s">
        <v>493</v>
      </c>
      <c r="B127" s="10" t="s">
        <v>494</v>
      </c>
      <c r="C127" s="24">
        <v>110.51</v>
      </c>
      <c r="D127" s="24">
        <v>77.36</v>
      </c>
      <c r="E127" s="6">
        <v>3.14</v>
      </c>
    </row>
    <row r="128" spans="1:5" x14ac:dyDescent="0.2">
      <c r="A128" s="11" t="s">
        <v>495</v>
      </c>
      <c r="B128" s="10" t="s">
        <v>496</v>
      </c>
      <c r="C128" s="24">
        <v>149.19999999999999</v>
      </c>
      <c r="D128" s="24">
        <v>104.43</v>
      </c>
      <c r="E128" s="6">
        <v>4.0999999999999996</v>
      </c>
    </row>
    <row r="129" spans="1:5" x14ac:dyDescent="0.2">
      <c r="A129" s="11" t="s">
        <v>497</v>
      </c>
      <c r="B129" s="10" t="s">
        <v>498</v>
      </c>
      <c r="C129" s="24">
        <v>151.97999999999999</v>
      </c>
      <c r="D129" s="24">
        <v>106.39</v>
      </c>
      <c r="E129" s="6">
        <v>5.09</v>
      </c>
    </row>
    <row r="130" spans="1:5" x14ac:dyDescent="0.2">
      <c r="A130" s="11" t="s">
        <v>499</v>
      </c>
      <c r="B130" s="10" t="s">
        <v>500</v>
      </c>
      <c r="C130" s="24">
        <v>71.08</v>
      </c>
      <c r="D130" s="24">
        <v>49.76</v>
      </c>
      <c r="E130" s="6">
        <v>1.8</v>
      </c>
    </row>
    <row r="131" spans="1:5" x14ac:dyDescent="0.2">
      <c r="A131" s="11" t="s">
        <v>501</v>
      </c>
      <c r="B131" s="10" t="s">
        <v>502</v>
      </c>
      <c r="C131" s="24">
        <v>75.69</v>
      </c>
      <c r="D131" s="24">
        <v>52.98</v>
      </c>
      <c r="E131" s="6">
        <v>2.2400000000000002</v>
      </c>
    </row>
    <row r="132" spans="1:5" x14ac:dyDescent="0.2">
      <c r="A132" s="11" t="s">
        <v>503</v>
      </c>
      <c r="B132" s="10" t="s">
        <v>504</v>
      </c>
      <c r="C132" s="24">
        <v>90.98</v>
      </c>
      <c r="D132" s="24">
        <v>63.68</v>
      </c>
      <c r="E132" s="6">
        <v>1.1200000000000001</v>
      </c>
    </row>
    <row r="133" spans="1:5" x14ac:dyDescent="0.2">
      <c r="A133" s="11" t="s">
        <v>505</v>
      </c>
      <c r="B133" s="10" t="s">
        <v>506</v>
      </c>
      <c r="C133" s="24">
        <v>106.29</v>
      </c>
      <c r="D133" s="24">
        <v>74.41</v>
      </c>
      <c r="E133" s="6">
        <v>2.16</v>
      </c>
    </row>
    <row r="134" spans="1:5" x14ac:dyDescent="0.2">
      <c r="A134" s="11" t="s">
        <v>507</v>
      </c>
      <c r="B134" s="10" t="s">
        <v>508</v>
      </c>
      <c r="C134" s="24">
        <v>63.01</v>
      </c>
      <c r="D134" s="24">
        <v>44.1</v>
      </c>
      <c r="E134" s="6">
        <v>1.6</v>
      </c>
    </row>
    <row r="135" spans="1:5" x14ac:dyDescent="0.2">
      <c r="A135" s="11" t="s">
        <v>509</v>
      </c>
      <c r="B135" s="10" t="s">
        <v>510</v>
      </c>
      <c r="C135" s="24">
        <v>94.58</v>
      </c>
      <c r="D135" s="24">
        <v>66.2</v>
      </c>
      <c r="E135" s="6">
        <v>3.1</v>
      </c>
    </row>
    <row r="136" spans="1:5" x14ac:dyDescent="0.2">
      <c r="A136" s="11" t="s">
        <v>511</v>
      </c>
      <c r="B136" s="10" t="s">
        <v>512</v>
      </c>
      <c r="C136" s="24">
        <v>106.29</v>
      </c>
      <c r="D136" s="24">
        <v>74.41</v>
      </c>
      <c r="E136" s="6">
        <v>4.09</v>
      </c>
    </row>
    <row r="137" spans="1:5" x14ac:dyDescent="0.2">
      <c r="A137" s="11" t="s">
        <v>513</v>
      </c>
      <c r="B137" s="10" t="s">
        <v>514</v>
      </c>
      <c r="C137" s="24">
        <v>127.02</v>
      </c>
      <c r="D137" s="24">
        <v>88.9</v>
      </c>
      <c r="E137" s="6">
        <v>5.14</v>
      </c>
    </row>
    <row r="138" spans="1:5" x14ac:dyDescent="0.2">
      <c r="A138" s="11" t="s">
        <v>515</v>
      </c>
      <c r="B138" s="10" t="s">
        <v>516</v>
      </c>
      <c r="C138" s="24">
        <v>103.48</v>
      </c>
      <c r="D138" s="24">
        <v>72.44</v>
      </c>
      <c r="E138" s="6">
        <v>3</v>
      </c>
    </row>
    <row r="139" spans="1:5" x14ac:dyDescent="0.2">
      <c r="A139" s="11" t="s">
        <v>517</v>
      </c>
      <c r="B139" s="10" t="s">
        <v>518</v>
      </c>
      <c r="C139" s="24">
        <v>144.38</v>
      </c>
      <c r="D139" s="24">
        <v>101.06</v>
      </c>
      <c r="E139" s="6">
        <v>4.0999999999999996</v>
      </c>
    </row>
    <row r="140" spans="1:5" x14ac:dyDescent="0.2">
      <c r="A140" s="11" t="s">
        <v>519</v>
      </c>
      <c r="B140" s="10" t="s">
        <v>520</v>
      </c>
      <c r="C140" s="24">
        <v>147.75</v>
      </c>
      <c r="D140" s="24">
        <v>103.43</v>
      </c>
      <c r="E140" s="6">
        <v>5.0999999999999996</v>
      </c>
    </row>
    <row r="141" spans="1:5" x14ac:dyDescent="0.2">
      <c r="A141" s="11" t="s">
        <v>521</v>
      </c>
      <c r="B141" s="10" t="s">
        <v>522</v>
      </c>
      <c r="C141" s="24">
        <v>12</v>
      </c>
      <c r="D141" s="24">
        <v>8.4</v>
      </c>
      <c r="E141" s="6">
        <v>0.05</v>
      </c>
    </row>
    <row r="142" spans="1:5" x14ac:dyDescent="0.2">
      <c r="A142" s="11" t="s">
        <v>523</v>
      </c>
      <c r="B142" s="10" t="s">
        <v>524</v>
      </c>
      <c r="C142" s="24">
        <v>10.8</v>
      </c>
      <c r="D142" s="24">
        <v>7.56</v>
      </c>
      <c r="E142" s="6">
        <v>0.15</v>
      </c>
    </row>
    <row r="143" spans="1:5" x14ac:dyDescent="0.2">
      <c r="A143" s="11" t="s">
        <v>525</v>
      </c>
      <c r="B143" s="10" t="s">
        <v>526</v>
      </c>
      <c r="C143" s="24">
        <v>10.8</v>
      </c>
      <c r="D143" s="24">
        <v>7.56</v>
      </c>
      <c r="E143" s="6">
        <v>0.05</v>
      </c>
    </row>
    <row r="144" spans="1:5" x14ac:dyDescent="0.2">
      <c r="A144" s="11" t="s">
        <v>527</v>
      </c>
      <c r="B144" s="10" t="s">
        <v>528</v>
      </c>
      <c r="C144" s="24">
        <v>6.35</v>
      </c>
      <c r="D144" s="24">
        <v>4.45</v>
      </c>
      <c r="E144" s="6">
        <v>0.04</v>
      </c>
    </row>
    <row r="145" spans="1:5" x14ac:dyDescent="0.2">
      <c r="A145" s="11" t="s">
        <v>529</v>
      </c>
      <c r="B145" s="10" t="s">
        <v>530</v>
      </c>
      <c r="C145" s="24">
        <v>10.8</v>
      </c>
      <c r="D145" s="24">
        <v>7.56</v>
      </c>
      <c r="E145" s="6">
        <v>0.02</v>
      </c>
    </row>
    <row r="146" spans="1:5" x14ac:dyDescent="0.2">
      <c r="A146" s="11" t="s">
        <v>531</v>
      </c>
      <c r="B146" s="10" t="s">
        <v>532</v>
      </c>
      <c r="C146" s="24">
        <v>9.09</v>
      </c>
      <c r="D146" s="24">
        <v>6.36</v>
      </c>
      <c r="E146" s="6">
        <v>0.09</v>
      </c>
    </row>
    <row r="147" spans="1:5" x14ac:dyDescent="0.2">
      <c r="A147" s="11" t="s">
        <v>533</v>
      </c>
      <c r="B147" s="10" t="s">
        <v>534</v>
      </c>
      <c r="C147" s="24">
        <v>12</v>
      </c>
      <c r="D147" s="24">
        <v>8.4</v>
      </c>
      <c r="E147" s="6">
        <v>0.25</v>
      </c>
    </row>
    <row r="148" spans="1:5" x14ac:dyDescent="0.2">
      <c r="A148" s="11" t="s">
        <v>535</v>
      </c>
      <c r="B148" s="10" t="s">
        <v>536</v>
      </c>
      <c r="C148" s="24">
        <v>12</v>
      </c>
      <c r="D148" s="24">
        <v>8.4</v>
      </c>
      <c r="E148" s="6">
        <v>0.25</v>
      </c>
    </row>
    <row r="149" spans="1:5" x14ac:dyDescent="0.2">
      <c r="A149" s="11" t="s">
        <v>537</v>
      </c>
      <c r="B149" s="10" t="s">
        <v>538</v>
      </c>
      <c r="C149" s="24">
        <v>12</v>
      </c>
      <c r="D149" s="24">
        <v>8.4</v>
      </c>
      <c r="E149" s="6">
        <v>0.05</v>
      </c>
    </row>
    <row r="150" spans="1:5" x14ac:dyDescent="0.2">
      <c r="A150" s="11" t="s">
        <v>539</v>
      </c>
      <c r="B150" s="10" t="s">
        <v>540</v>
      </c>
      <c r="C150" s="24">
        <v>12</v>
      </c>
      <c r="D150" s="24">
        <v>8.4</v>
      </c>
      <c r="E150" s="6">
        <v>0.15</v>
      </c>
    </row>
    <row r="151" spans="1:5" x14ac:dyDescent="0.2">
      <c r="A151" s="11" t="s">
        <v>541</v>
      </c>
      <c r="B151" s="10" t="s">
        <v>542</v>
      </c>
      <c r="C151" s="24">
        <v>48.06</v>
      </c>
      <c r="D151" s="24">
        <v>33.64</v>
      </c>
      <c r="E151" s="6">
        <v>0</v>
      </c>
    </row>
    <row r="152" spans="1:5" x14ac:dyDescent="0.2">
      <c r="A152" s="11" t="s">
        <v>543</v>
      </c>
      <c r="B152" s="10" t="s">
        <v>544</v>
      </c>
      <c r="C152" s="24">
        <v>84.11</v>
      </c>
      <c r="D152" s="24">
        <v>58.88</v>
      </c>
      <c r="E152" s="6">
        <v>0</v>
      </c>
    </row>
    <row r="153" spans="1:5" x14ac:dyDescent="0.2">
      <c r="A153" s="11" t="s">
        <v>545</v>
      </c>
      <c r="B153" s="10" t="s">
        <v>546</v>
      </c>
      <c r="C153" s="24">
        <v>176.39</v>
      </c>
      <c r="D153" s="24">
        <v>123.47</v>
      </c>
      <c r="E153" s="6">
        <v>5</v>
      </c>
    </row>
    <row r="154" spans="1:5" x14ac:dyDescent="0.2">
      <c r="A154" s="11" t="s">
        <v>547</v>
      </c>
      <c r="B154" s="10" t="s">
        <v>548</v>
      </c>
      <c r="C154" s="24">
        <v>220.49</v>
      </c>
      <c r="D154" s="24">
        <v>154.34</v>
      </c>
      <c r="E154" s="6">
        <v>5</v>
      </c>
    </row>
    <row r="155" spans="1:5" x14ac:dyDescent="0.2">
      <c r="A155" s="11" t="s">
        <v>549</v>
      </c>
      <c r="B155" s="10" t="s">
        <v>550</v>
      </c>
      <c r="C155" s="24">
        <v>9.84</v>
      </c>
      <c r="D155" s="24">
        <v>6.89</v>
      </c>
      <c r="E155" s="6">
        <v>0.27</v>
      </c>
    </row>
    <row r="156" spans="1:5" x14ac:dyDescent="0.2">
      <c r="A156" s="11" t="s">
        <v>551</v>
      </c>
      <c r="B156" s="10" t="s">
        <v>552</v>
      </c>
      <c r="C156" s="24">
        <v>10.8</v>
      </c>
      <c r="D156" s="24">
        <v>7.56</v>
      </c>
      <c r="E156" s="6">
        <v>0.43099999999999999</v>
      </c>
    </row>
    <row r="157" spans="1:5" x14ac:dyDescent="0.2">
      <c r="A157" s="11" t="s">
        <v>553</v>
      </c>
      <c r="B157" s="10" t="s">
        <v>554</v>
      </c>
      <c r="C157" s="24">
        <v>19.22</v>
      </c>
      <c r="D157" s="24">
        <v>13.45</v>
      </c>
      <c r="E157" s="6">
        <v>0.47</v>
      </c>
    </row>
    <row r="158" spans="1:5" x14ac:dyDescent="0.2">
      <c r="A158" s="11" t="s">
        <v>555</v>
      </c>
      <c r="B158" s="10" t="s">
        <v>556</v>
      </c>
      <c r="C158" s="24">
        <v>14.01</v>
      </c>
      <c r="D158" s="24">
        <v>9.81</v>
      </c>
      <c r="E158" s="6">
        <v>0.79</v>
      </c>
    </row>
    <row r="159" spans="1:5" x14ac:dyDescent="0.2">
      <c r="A159" s="11" t="s">
        <v>557</v>
      </c>
      <c r="B159" s="10" t="s">
        <v>558</v>
      </c>
      <c r="C159" s="24">
        <v>13.21</v>
      </c>
      <c r="D159" s="24">
        <v>9.25</v>
      </c>
      <c r="E159" s="6">
        <v>0.72</v>
      </c>
    </row>
    <row r="160" spans="1:5" x14ac:dyDescent="0.2">
      <c r="A160" s="11" t="s">
        <v>559</v>
      </c>
      <c r="B160" s="10" t="s">
        <v>560</v>
      </c>
      <c r="C160" s="24">
        <v>19.93</v>
      </c>
      <c r="D160" s="24">
        <v>13.95</v>
      </c>
      <c r="E160" s="6">
        <v>1.1000000000000001</v>
      </c>
    </row>
    <row r="161" spans="1:5" x14ac:dyDescent="0.2">
      <c r="A161" s="11" t="s">
        <v>561</v>
      </c>
      <c r="B161" s="10" t="s">
        <v>562</v>
      </c>
      <c r="C161" s="24">
        <v>18.3</v>
      </c>
      <c r="D161" s="24">
        <v>13.45</v>
      </c>
      <c r="E161" s="6">
        <v>1.1060000000000001</v>
      </c>
    </row>
    <row r="162" spans="1:5" x14ac:dyDescent="0.2">
      <c r="A162" s="11" t="s">
        <v>563</v>
      </c>
      <c r="B162" s="10" t="s">
        <v>564</v>
      </c>
      <c r="C162" s="24">
        <v>42.05</v>
      </c>
      <c r="D162" s="24">
        <v>29.44</v>
      </c>
      <c r="E162" s="6">
        <v>2.39</v>
      </c>
    </row>
    <row r="163" spans="1:5" x14ac:dyDescent="0.2">
      <c r="A163" s="11" t="s">
        <v>565</v>
      </c>
      <c r="B163" s="10" t="s">
        <v>566</v>
      </c>
      <c r="C163" s="24">
        <v>61.1</v>
      </c>
      <c r="D163" s="24">
        <v>42.77</v>
      </c>
      <c r="E163" s="6">
        <v>3.44</v>
      </c>
    </row>
    <row r="164" spans="1:5" x14ac:dyDescent="0.2">
      <c r="A164" s="11" t="s">
        <v>567</v>
      </c>
      <c r="B164" s="10" t="s">
        <v>568</v>
      </c>
      <c r="C164" s="24">
        <v>218.26</v>
      </c>
      <c r="D164" s="24">
        <v>152.78</v>
      </c>
      <c r="E164" s="6">
        <v>10.5</v>
      </c>
    </row>
    <row r="165" spans="1:5" x14ac:dyDescent="0.2">
      <c r="A165" s="11" t="s">
        <v>569</v>
      </c>
      <c r="B165" s="10" t="s">
        <v>570</v>
      </c>
      <c r="C165" s="24">
        <v>9.4700000000000006</v>
      </c>
      <c r="D165" s="24">
        <v>6.62</v>
      </c>
      <c r="E165" s="6">
        <v>0.3</v>
      </c>
    </row>
    <row r="166" spans="1:5" x14ac:dyDescent="0.2">
      <c r="A166" s="11" t="s">
        <v>571</v>
      </c>
      <c r="B166" s="10" t="s">
        <v>572</v>
      </c>
      <c r="C166" s="24">
        <v>11.86</v>
      </c>
      <c r="D166" s="24">
        <v>8.3000000000000007</v>
      </c>
      <c r="E166" s="6">
        <v>0.34399999999999997</v>
      </c>
    </row>
    <row r="167" spans="1:5" x14ac:dyDescent="0.2">
      <c r="A167" s="11" t="s">
        <v>573</v>
      </c>
      <c r="B167" s="10" t="s">
        <v>574</v>
      </c>
      <c r="C167" s="24">
        <v>1.0900000000000001</v>
      </c>
      <c r="D167" s="24">
        <v>0.77</v>
      </c>
      <c r="E167" s="6">
        <v>0.05</v>
      </c>
    </row>
    <row r="168" spans="1:5" x14ac:dyDescent="0.2">
      <c r="A168" s="11" t="s">
        <v>575</v>
      </c>
      <c r="B168" s="10" t="s">
        <v>576</v>
      </c>
      <c r="C168" s="24">
        <v>1.0900000000000001</v>
      </c>
      <c r="D168" s="24">
        <v>0.77</v>
      </c>
      <c r="E168" s="6">
        <v>0.05</v>
      </c>
    </row>
    <row r="169" spans="1:5" x14ac:dyDescent="0.2">
      <c r="A169" s="11" t="s">
        <v>214</v>
      </c>
      <c r="B169" s="10" t="s">
        <v>577</v>
      </c>
      <c r="C169" s="24">
        <v>5.5</v>
      </c>
      <c r="D169" s="24">
        <v>3.85</v>
      </c>
      <c r="E169" s="6">
        <v>0.32</v>
      </c>
    </row>
    <row r="170" spans="1:5" x14ac:dyDescent="0.2">
      <c r="A170" s="11" t="s">
        <v>578</v>
      </c>
      <c r="B170" s="10" t="s">
        <v>579</v>
      </c>
      <c r="C170" s="24">
        <v>7.71</v>
      </c>
      <c r="D170" s="24">
        <v>5.4</v>
      </c>
      <c r="E170" s="6">
        <v>0.25</v>
      </c>
    </row>
    <row r="171" spans="1:5" x14ac:dyDescent="0.2">
      <c r="A171" s="11" t="s">
        <v>580</v>
      </c>
      <c r="B171" s="10" t="s">
        <v>581</v>
      </c>
      <c r="C171" s="24">
        <v>7.71</v>
      </c>
      <c r="D171" s="24">
        <v>5.4</v>
      </c>
      <c r="E171" s="6">
        <v>0.22</v>
      </c>
    </row>
    <row r="172" spans="1:5" x14ac:dyDescent="0.2">
      <c r="A172" s="11" t="s">
        <v>582</v>
      </c>
      <c r="B172" s="10" t="s">
        <v>583</v>
      </c>
      <c r="C172" s="24">
        <v>8.81</v>
      </c>
      <c r="D172" s="24">
        <v>6.16</v>
      </c>
      <c r="E172" s="6">
        <v>0.28999999999999998</v>
      </c>
    </row>
    <row r="173" spans="1:5" x14ac:dyDescent="0.2">
      <c r="A173" s="11" t="s">
        <v>211</v>
      </c>
      <c r="B173" s="10" t="s">
        <v>584</v>
      </c>
      <c r="C173" s="24">
        <v>9.8699999999999992</v>
      </c>
      <c r="D173" s="24">
        <v>6.91</v>
      </c>
      <c r="E173" s="6">
        <v>0.32</v>
      </c>
    </row>
    <row r="174" spans="1:5" x14ac:dyDescent="0.2">
      <c r="A174" s="11" t="s">
        <v>212</v>
      </c>
      <c r="B174" s="10" t="s">
        <v>585</v>
      </c>
      <c r="C174" s="24">
        <v>9.91</v>
      </c>
      <c r="D174" s="24">
        <v>6.94</v>
      </c>
      <c r="E174" s="6">
        <v>0.25</v>
      </c>
    </row>
    <row r="175" spans="1:5" x14ac:dyDescent="0.2">
      <c r="A175" s="11" t="s">
        <v>213</v>
      </c>
      <c r="B175" s="10" t="s">
        <v>586</v>
      </c>
      <c r="C175" s="24">
        <v>11.01</v>
      </c>
      <c r="D175" s="24">
        <v>7.7</v>
      </c>
      <c r="E175" s="6">
        <v>0.32</v>
      </c>
    </row>
    <row r="176" spans="1:5" x14ac:dyDescent="0.2">
      <c r="A176" s="11" t="s">
        <v>587</v>
      </c>
      <c r="B176" s="10" t="s">
        <v>588</v>
      </c>
      <c r="C176" s="24">
        <v>3.26</v>
      </c>
      <c r="D176" s="24">
        <v>2.2799999999999998</v>
      </c>
      <c r="E176" s="6">
        <v>0.06</v>
      </c>
    </row>
    <row r="177" spans="1:5" x14ac:dyDescent="0.2">
      <c r="A177" s="11" t="s">
        <v>589</v>
      </c>
      <c r="B177" s="10" t="s">
        <v>590</v>
      </c>
      <c r="C177" s="24">
        <v>3.3</v>
      </c>
      <c r="D177" s="24">
        <v>2.31</v>
      </c>
      <c r="E177" s="6">
        <v>0.06</v>
      </c>
    </row>
    <row r="178" spans="1:5" x14ac:dyDescent="0.2">
      <c r="A178" s="11" t="s">
        <v>591</v>
      </c>
      <c r="B178" s="10" t="s">
        <v>592</v>
      </c>
      <c r="C178" s="24">
        <v>4.3600000000000003</v>
      </c>
      <c r="D178" s="24">
        <v>3.06</v>
      </c>
      <c r="E178" s="6">
        <v>0.12</v>
      </c>
    </row>
    <row r="179" spans="1:5" x14ac:dyDescent="0.2">
      <c r="A179" s="11" t="s">
        <v>593</v>
      </c>
      <c r="B179" s="10" t="s">
        <v>594</v>
      </c>
      <c r="C179" s="24">
        <v>4.4000000000000004</v>
      </c>
      <c r="D179" s="24">
        <v>3.08</v>
      </c>
      <c r="E179" s="6">
        <v>0.12</v>
      </c>
    </row>
    <row r="180" spans="1:5" x14ac:dyDescent="0.2">
      <c r="A180" s="11" t="s">
        <v>595</v>
      </c>
      <c r="B180" s="10" t="s">
        <v>596</v>
      </c>
      <c r="C180" s="24">
        <v>4.95</v>
      </c>
      <c r="D180" s="24">
        <v>3.47</v>
      </c>
      <c r="E180" s="6">
        <v>0.19</v>
      </c>
    </row>
    <row r="181" spans="1:5" x14ac:dyDescent="0.2">
      <c r="A181" s="11" t="s">
        <v>597</v>
      </c>
      <c r="B181" s="10" t="s">
        <v>598</v>
      </c>
      <c r="C181" s="24">
        <v>4.9000000000000004</v>
      </c>
      <c r="D181" s="24">
        <v>3.43</v>
      </c>
      <c r="E181" s="6">
        <v>0.19</v>
      </c>
    </row>
    <row r="182" spans="1:5" x14ac:dyDescent="0.2">
      <c r="A182" s="11" t="s">
        <v>599</v>
      </c>
      <c r="B182" s="10" t="s">
        <v>600</v>
      </c>
      <c r="C182" s="24">
        <v>24.24</v>
      </c>
      <c r="D182" s="24">
        <v>16.96</v>
      </c>
      <c r="E182" s="6">
        <v>0.75</v>
      </c>
    </row>
    <row r="183" spans="1:5" x14ac:dyDescent="0.2">
      <c r="A183" s="11" t="s">
        <v>601</v>
      </c>
      <c r="B183" s="10" t="s">
        <v>602</v>
      </c>
      <c r="C183" s="24">
        <v>33.06</v>
      </c>
      <c r="D183" s="24">
        <v>23.14</v>
      </c>
      <c r="E183" s="6">
        <v>1.43</v>
      </c>
    </row>
    <row r="184" spans="1:5" x14ac:dyDescent="0.2">
      <c r="A184" s="11" t="s">
        <v>603</v>
      </c>
      <c r="B184" s="10" t="s">
        <v>604</v>
      </c>
      <c r="C184" s="24">
        <v>38.58</v>
      </c>
      <c r="D184" s="24">
        <v>27.01</v>
      </c>
      <c r="E184" s="6">
        <v>2</v>
      </c>
    </row>
    <row r="185" spans="1:5" x14ac:dyDescent="0.2">
      <c r="A185" s="11" t="s">
        <v>605</v>
      </c>
      <c r="B185" s="10" t="s">
        <v>606</v>
      </c>
      <c r="C185" s="24">
        <v>38.58</v>
      </c>
      <c r="D185" s="24">
        <v>27.01</v>
      </c>
      <c r="E185" s="6">
        <v>0.74</v>
      </c>
    </row>
    <row r="186" spans="1:5" x14ac:dyDescent="0.2">
      <c r="A186" s="11" t="s">
        <v>607</v>
      </c>
      <c r="B186" s="10" t="s">
        <v>608</v>
      </c>
      <c r="C186" s="24">
        <v>44.09</v>
      </c>
      <c r="D186" s="24">
        <v>30.86</v>
      </c>
      <c r="E186" s="6">
        <v>1.4</v>
      </c>
    </row>
    <row r="187" spans="1:5" x14ac:dyDescent="0.2">
      <c r="A187" s="11" t="s">
        <v>609</v>
      </c>
      <c r="B187" s="10" t="s">
        <v>610</v>
      </c>
      <c r="C187" s="24">
        <v>55.11</v>
      </c>
      <c r="D187" s="24">
        <v>38.57</v>
      </c>
      <c r="E187" s="6">
        <v>1.54</v>
      </c>
    </row>
    <row r="188" spans="1:5" x14ac:dyDescent="0.2">
      <c r="A188" s="11" t="s">
        <v>611</v>
      </c>
      <c r="B188" s="10" t="s">
        <v>612</v>
      </c>
      <c r="C188" s="24">
        <v>19.239999999999998</v>
      </c>
      <c r="D188" s="24">
        <v>13.46</v>
      </c>
      <c r="E188" s="6">
        <v>0.32</v>
      </c>
    </row>
    <row r="189" spans="1:5" x14ac:dyDescent="0.2">
      <c r="A189" s="11" t="s">
        <v>613</v>
      </c>
      <c r="B189" s="10" t="s">
        <v>614</v>
      </c>
      <c r="C189" s="24">
        <v>19.28</v>
      </c>
      <c r="D189" s="24">
        <v>13.49</v>
      </c>
      <c r="E189" s="6">
        <v>0.32</v>
      </c>
    </row>
    <row r="190" spans="1:5" x14ac:dyDescent="0.2">
      <c r="A190" s="11" t="s">
        <v>615</v>
      </c>
      <c r="B190" s="10" t="s">
        <v>616</v>
      </c>
      <c r="C190" s="24">
        <v>19.79</v>
      </c>
      <c r="D190" s="24">
        <v>13.86</v>
      </c>
      <c r="E190" s="6">
        <v>0.38</v>
      </c>
    </row>
    <row r="191" spans="1:5" x14ac:dyDescent="0.2">
      <c r="A191" s="11" t="s">
        <v>215</v>
      </c>
      <c r="B191" s="10" t="s">
        <v>617</v>
      </c>
      <c r="C191" s="24">
        <v>19.829999999999998</v>
      </c>
      <c r="D191" s="24">
        <v>13.88</v>
      </c>
      <c r="E191" s="6">
        <v>0.38</v>
      </c>
    </row>
    <row r="192" spans="1:5" x14ac:dyDescent="0.2">
      <c r="A192" s="11" t="s">
        <v>618</v>
      </c>
      <c r="B192" s="10" t="s">
        <v>619</v>
      </c>
      <c r="C192" s="24">
        <v>42.5</v>
      </c>
      <c r="D192" s="24">
        <v>29.75</v>
      </c>
      <c r="E192" s="6">
        <v>0.7</v>
      </c>
    </row>
    <row r="193" spans="1:5" x14ac:dyDescent="0.2">
      <c r="A193" s="11" t="s">
        <v>620</v>
      </c>
      <c r="B193" s="10" t="s">
        <v>621</v>
      </c>
      <c r="C193" s="24">
        <v>53.16</v>
      </c>
      <c r="D193" s="24">
        <v>37.21</v>
      </c>
      <c r="E193" s="6">
        <v>1.1200000000000001</v>
      </c>
    </row>
    <row r="194" spans="1:5" x14ac:dyDescent="0.2">
      <c r="A194" s="11" t="s">
        <v>622</v>
      </c>
      <c r="B194" s="10" t="s">
        <v>623</v>
      </c>
      <c r="C194" s="24">
        <v>68.819999999999993</v>
      </c>
      <c r="D194" s="24">
        <v>48.17</v>
      </c>
      <c r="E194" s="6">
        <v>2.27</v>
      </c>
    </row>
    <row r="195" spans="1:5" x14ac:dyDescent="0.2">
      <c r="A195" s="11" t="s">
        <v>295</v>
      </c>
      <c r="B195" s="10" t="s">
        <v>624</v>
      </c>
      <c r="C195" s="24">
        <v>52.91</v>
      </c>
      <c r="D195" s="24">
        <v>37.03</v>
      </c>
      <c r="E195" s="6">
        <v>1.48</v>
      </c>
    </row>
    <row r="196" spans="1:5" x14ac:dyDescent="0.2">
      <c r="A196" s="11" t="s">
        <v>296</v>
      </c>
      <c r="B196" s="10" t="s">
        <v>625</v>
      </c>
      <c r="C196" s="24">
        <v>77.16</v>
      </c>
      <c r="D196" s="24">
        <v>54.01</v>
      </c>
      <c r="E196" s="6">
        <v>3.08</v>
      </c>
    </row>
    <row r="197" spans="1:5" x14ac:dyDescent="0.2">
      <c r="A197" s="11" t="s">
        <v>297</v>
      </c>
      <c r="B197" s="10" t="s">
        <v>626</v>
      </c>
      <c r="C197" s="24">
        <v>99.21</v>
      </c>
      <c r="D197" s="24">
        <v>69.44</v>
      </c>
      <c r="E197" s="6">
        <v>3.15</v>
      </c>
    </row>
    <row r="198" spans="1:5" x14ac:dyDescent="0.2">
      <c r="A198" s="11" t="s">
        <v>298</v>
      </c>
      <c r="B198" s="10" t="s">
        <v>627</v>
      </c>
      <c r="C198" s="24">
        <v>110.2</v>
      </c>
      <c r="D198" s="24">
        <v>77.150000000000006</v>
      </c>
      <c r="E198" s="6">
        <v>4.6399999999999997</v>
      </c>
    </row>
    <row r="199" spans="1:5" x14ac:dyDescent="0.2">
      <c r="A199" s="11" t="s">
        <v>628</v>
      </c>
      <c r="B199" s="10" t="s">
        <v>629</v>
      </c>
      <c r="C199" s="24">
        <v>396.89</v>
      </c>
      <c r="D199" s="24">
        <v>277.82</v>
      </c>
      <c r="E199" s="6">
        <v>6.6</v>
      </c>
    </row>
    <row r="200" spans="1:5" x14ac:dyDescent="0.2">
      <c r="A200" s="11" t="s">
        <v>630</v>
      </c>
      <c r="B200" s="10" t="s">
        <v>631</v>
      </c>
      <c r="C200" s="24">
        <v>507.14</v>
      </c>
      <c r="D200" s="24">
        <v>354.99</v>
      </c>
      <c r="E200" s="6">
        <v>17.2</v>
      </c>
    </row>
    <row r="201" spans="1:5" x14ac:dyDescent="0.2">
      <c r="A201" s="11" t="s">
        <v>299</v>
      </c>
      <c r="B201" s="10" t="s">
        <v>632</v>
      </c>
      <c r="C201" s="24">
        <v>125.11</v>
      </c>
      <c r="D201" s="24">
        <v>87.57</v>
      </c>
      <c r="E201" s="6">
        <v>5</v>
      </c>
    </row>
    <row r="202" spans="1:5" x14ac:dyDescent="0.2">
      <c r="A202" s="11" t="s">
        <v>300</v>
      </c>
      <c r="B202" s="10" t="s">
        <v>633</v>
      </c>
      <c r="C202" s="24">
        <v>125.11</v>
      </c>
      <c r="D202" s="24">
        <v>87.57</v>
      </c>
      <c r="E202" s="6">
        <v>5</v>
      </c>
    </row>
    <row r="203" spans="1:5" x14ac:dyDescent="0.2">
      <c r="A203" s="11" t="s">
        <v>634</v>
      </c>
      <c r="B203" s="10" t="s">
        <v>635</v>
      </c>
      <c r="C203" s="24">
        <v>173.2</v>
      </c>
      <c r="D203" s="24">
        <v>121.24</v>
      </c>
      <c r="E203" s="6">
        <v>11.5</v>
      </c>
    </row>
    <row r="204" spans="1:5" x14ac:dyDescent="0.2">
      <c r="A204" s="11" t="s">
        <v>310</v>
      </c>
      <c r="B204" s="10" t="s">
        <v>636</v>
      </c>
      <c r="C204" s="24">
        <v>225.4</v>
      </c>
      <c r="D204" s="24">
        <v>157.78</v>
      </c>
      <c r="E204" s="6">
        <v>35</v>
      </c>
    </row>
    <row r="205" spans="1:5" x14ac:dyDescent="0.2">
      <c r="A205" s="11" t="s">
        <v>311</v>
      </c>
      <c r="B205" s="10" t="s">
        <v>637</v>
      </c>
      <c r="C205" s="24">
        <v>308.26</v>
      </c>
      <c r="D205" s="24">
        <v>215.78</v>
      </c>
      <c r="E205" s="6">
        <v>55</v>
      </c>
    </row>
    <row r="206" spans="1:5" x14ac:dyDescent="0.2">
      <c r="A206" s="11" t="s">
        <v>312</v>
      </c>
      <c r="B206" s="10" t="s">
        <v>638</v>
      </c>
      <c r="C206" s="24">
        <v>273.52999999999997</v>
      </c>
      <c r="D206" s="24">
        <v>191.47</v>
      </c>
      <c r="E206" s="6">
        <v>50</v>
      </c>
    </row>
    <row r="207" spans="1:5" x14ac:dyDescent="0.2">
      <c r="A207" s="11" t="s">
        <v>313</v>
      </c>
      <c r="B207" s="10" t="s">
        <v>639</v>
      </c>
      <c r="C207" s="24">
        <v>546.32000000000005</v>
      </c>
      <c r="D207" s="24">
        <v>382.42</v>
      </c>
      <c r="E207" s="6">
        <v>75</v>
      </c>
    </row>
    <row r="208" spans="1:5" x14ac:dyDescent="0.2">
      <c r="A208" s="11" t="s">
        <v>314</v>
      </c>
      <c r="B208" s="10" t="s">
        <v>640</v>
      </c>
      <c r="C208" s="24">
        <v>55.11</v>
      </c>
      <c r="D208" s="24">
        <v>38.57</v>
      </c>
      <c r="E208" s="6">
        <v>3.5</v>
      </c>
    </row>
    <row r="209" spans="1:5" x14ac:dyDescent="0.2">
      <c r="A209" s="11" t="s">
        <v>315</v>
      </c>
      <c r="B209" s="10" t="s">
        <v>641</v>
      </c>
      <c r="C209" s="24">
        <v>62.99</v>
      </c>
      <c r="D209" s="24">
        <v>44.09</v>
      </c>
      <c r="E209" s="6">
        <v>5</v>
      </c>
    </row>
    <row r="210" spans="1:5" x14ac:dyDescent="0.2">
      <c r="A210" s="11" t="s">
        <v>642</v>
      </c>
      <c r="B210" s="10" t="s">
        <v>643</v>
      </c>
      <c r="C210" s="24">
        <v>2.5099999999999998</v>
      </c>
      <c r="D210" s="24">
        <v>1.75</v>
      </c>
      <c r="E210" s="6">
        <v>0.125</v>
      </c>
    </row>
    <row r="211" spans="1:5" x14ac:dyDescent="0.2">
      <c r="A211" s="11" t="s">
        <v>644</v>
      </c>
      <c r="B211" s="10" t="s">
        <v>643</v>
      </c>
      <c r="C211" s="24">
        <v>2.93</v>
      </c>
      <c r="D211" s="24">
        <v>2.0499999999999998</v>
      </c>
      <c r="E211" s="6">
        <v>0.21249999999999999</v>
      </c>
    </row>
    <row r="212" spans="1:5" x14ac:dyDescent="0.2">
      <c r="A212" s="11" t="s">
        <v>645</v>
      </c>
      <c r="B212" s="10" t="s">
        <v>643</v>
      </c>
      <c r="C212" s="24">
        <v>4.3899999999999997</v>
      </c>
      <c r="D212" s="24">
        <v>3.08</v>
      </c>
      <c r="E212" s="6">
        <v>0.45</v>
      </c>
    </row>
    <row r="213" spans="1:5" x14ac:dyDescent="0.2">
      <c r="A213" s="11" t="s">
        <v>646</v>
      </c>
      <c r="B213" s="10" t="s">
        <v>647</v>
      </c>
      <c r="C213" s="24">
        <v>15.61</v>
      </c>
      <c r="D213" s="24">
        <v>10.93</v>
      </c>
      <c r="E213" s="6">
        <v>0</v>
      </c>
    </row>
    <row r="214" spans="1:5" x14ac:dyDescent="0.2">
      <c r="A214" s="11" t="s">
        <v>275</v>
      </c>
      <c r="B214" s="10" t="s">
        <v>648</v>
      </c>
      <c r="C214" s="24">
        <v>240.33</v>
      </c>
      <c r="D214" s="24">
        <v>168.23</v>
      </c>
      <c r="E214" s="6">
        <v>21</v>
      </c>
    </row>
    <row r="215" spans="1:5" x14ac:dyDescent="0.2">
      <c r="A215" s="11" t="s">
        <v>277</v>
      </c>
      <c r="B215" s="10" t="s">
        <v>649</v>
      </c>
      <c r="C215" s="24">
        <v>2.2799999999999998</v>
      </c>
      <c r="D215" s="24">
        <v>1.6</v>
      </c>
      <c r="E215" s="6">
        <v>0.12</v>
      </c>
    </row>
    <row r="216" spans="1:5" x14ac:dyDescent="0.2">
      <c r="A216" s="11" t="s">
        <v>283</v>
      </c>
      <c r="B216" s="10" t="s">
        <v>650</v>
      </c>
      <c r="C216" s="24">
        <v>300.42</v>
      </c>
      <c r="D216" s="24">
        <v>210.3</v>
      </c>
      <c r="E216" s="6">
        <v>30</v>
      </c>
    </row>
    <row r="217" spans="1:5" x14ac:dyDescent="0.2">
      <c r="A217" s="11" t="s">
        <v>284</v>
      </c>
      <c r="B217" s="10" t="s">
        <v>651</v>
      </c>
      <c r="C217" s="24">
        <v>2.76</v>
      </c>
      <c r="D217" s="24">
        <v>1.93</v>
      </c>
      <c r="E217" s="6">
        <v>0.16</v>
      </c>
    </row>
    <row r="218" spans="1:5" x14ac:dyDescent="0.2">
      <c r="A218" s="11" t="s">
        <v>652</v>
      </c>
      <c r="B218" s="10" t="s">
        <v>653</v>
      </c>
      <c r="C218" s="24">
        <v>77.16</v>
      </c>
      <c r="D218" s="24">
        <v>54.01</v>
      </c>
      <c r="E218" s="6">
        <v>2.21</v>
      </c>
    </row>
    <row r="219" spans="1:5" x14ac:dyDescent="0.2">
      <c r="A219" s="11" t="s">
        <v>654</v>
      </c>
      <c r="B219" s="10" t="s">
        <v>655</v>
      </c>
      <c r="C219" s="24">
        <v>99.21</v>
      </c>
      <c r="D219" s="24">
        <v>69.44</v>
      </c>
      <c r="E219" s="6">
        <v>4.78</v>
      </c>
    </row>
    <row r="220" spans="1:5" x14ac:dyDescent="0.2">
      <c r="A220" s="11" t="s">
        <v>656</v>
      </c>
      <c r="B220" s="10" t="s">
        <v>657</v>
      </c>
      <c r="C220" s="24">
        <v>115.75</v>
      </c>
      <c r="D220" s="24">
        <v>81.03</v>
      </c>
      <c r="E220" s="6">
        <v>5</v>
      </c>
    </row>
    <row r="221" spans="1:5" ht="13.5" thickBot="1" x14ac:dyDescent="0.25">
      <c r="A221" s="15">
        <v>50700</v>
      </c>
      <c r="B221" s="13" t="s">
        <v>1326</v>
      </c>
      <c r="C221" s="24">
        <v>11.01</v>
      </c>
      <c r="D221" s="24">
        <v>7.7</v>
      </c>
      <c r="E221" s="6">
        <v>1</v>
      </c>
    </row>
    <row r="222" spans="1:5" x14ac:dyDescent="0.2">
      <c r="A222" s="14"/>
      <c r="B222" s="10"/>
    </row>
    <row r="223" spans="1:5" ht="15.75" thickBot="1" x14ac:dyDescent="0.3">
      <c r="A223" s="3" t="s">
        <v>658</v>
      </c>
      <c r="B223" s="10"/>
      <c r="D223" s="5">
        <v>0.7</v>
      </c>
    </row>
    <row r="224" spans="1:5" x14ac:dyDescent="0.2">
      <c r="A224" s="16" t="s">
        <v>659</v>
      </c>
      <c r="B224" s="8" t="s">
        <v>660</v>
      </c>
      <c r="C224" s="24">
        <v>19.78</v>
      </c>
      <c r="D224" s="24">
        <v>13.84</v>
      </c>
      <c r="E224" s="6">
        <v>0.4</v>
      </c>
    </row>
    <row r="225" spans="1:5" x14ac:dyDescent="0.2">
      <c r="A225" s="11" t="s">
        <v>661</v>
      </c>
      <c r="B225" s="10" t="s">
        <v>662</v>
      </c>
      <c r="C225" s="24">
        <v>35.6</v>
      </c>
      <c r="D225" s="24">
        <v>24.91</v>
      </c>
      <c r="E225" s="6">
        <v>0.8</v>
      </c>
    </row>
    <row r="226" spans="1:5" x14ac:dyDescent="0.2">
      <c r="A226" s="11" t="s">
        <v>663</v>
      </c>
      <c r="B226" s="10" t="s">
        <v>664</v>
      </c>
      <c r="C226" s="24">
        <v>217.58</v>
      </c>
      <c r="D226" s="24">
        <v>152.31</v>
      </c>
      <c r="E226" s="6">
        <v>1.4</v>
      </c>
    </row>
    <row r="227" spans="1:5" x14ac:dyDescent="0.2">
      <c r="A227" s="11" t="s">
        <v>665</v>
      </c>
      <c r="B227" s="10" t="s">
        <v>666</v>
      </c>
      <c r="C227" s="24">
        <v>346.81</v>
      </c>
      <c r="D227" s="24">
        <v>242.76</v>
      </c>
      <c r="E227" s="6">
        <v>0</v>
      </c>
    </row>
    <row r="228" spans="1:5" x14ac:dyDescent="0.2">
      <c r="A228" s="11" t="s">
        <v>667</v>
      </c>
      <c r="B228" s="10" t="s">
        <v>668</v>
      </c>
      <c r="C228" s="24">
        <v>408.79</v>
      </c>
      <c r="D228" s="24">
        <v>286.14999999999998</v>
      </c>
      <c r="E228" s="6">
        <v>0</v>
      </c>
    </row>
    <row r="229" spans="1:5" x14ac:dyDescent="0.2">
      <c r="A229" s="11" t="s">
        <v>669</v>
      </c>
      <c r="B229" s="10" t="s">
        <v>670</v>
      </c>
      <c r="C229" s="24">
        <v>421.98</v>
      </c>
      <c r="D229" s="24">
        <v>295.38</v>
      </c>
      <c r="E229" s="6">
        <v>5.6</v>
      </c>
    </row>
    <row r="230" spans="1:5" x14ac:dyDescent="0.2">
      <c r="A230" s="11" t="s">
        <v>671</v>
      </c>
      <c r="B230" s="10" t="s">
        <v>672</v>
      </c>
      <c r="C230" s="24">
        <v>65.930000000000007</v>
      </c>
      <c r="D230" s="24">
        <v>46.15</v>
      </c>
      <c r="E230" s="6">
        <v>0</v>
      </c>
    </row>
    <row r="231" spans="1:5" x14ac:dyDescent="0.2">
      <c r="A231" s="11" t="s">
        <v>673</v>
      </c>
      <c r="B231" s="10" t="s">
        <v>674</v>
      </c>
      <c r="C231" s="24">
        <v>81.760000000000005</v>
      </c>
      <c r="D231" s="24">
        <v>57.23</v>
      </c>
      <c r="E231" s="6">
        <v>0.6</v>
      </c>
    </row>
    <row r="232" spans="1:5" x14ac:dyDescent="0.2">
      <c r="A232" s="11" t="s">
        <v>675</v>
      </c>
      <c r="B232" s="10" t="s">
        <v>676</v>
      </c>
      <c r="C232" s="24">
        <v>118.68</v>
      </c>
      <c r="D232" s="24">
        <v>83.08</v>
      </c>
      <c r="E232" s="6">
        <v>0.9</v>
      </c>
    </row>
    <row r="233" spans="1:5" x14ac:dyDescent="0.2">
      <c r="A233" s="11" t="s">
        <v>677</v>
      </c>
      <c r="B233" s="10" t="s">
        <v>678</v>
      </c>
      <c r="C233" s="24">
        <v>210.99</v>
      </c>
      <c r="D233" s="24">
        <v>147.69999999999999</v>
      </c>
      <c r="E233" s="6">
        <v>1.4</v>
      </c>
    </row>
    <row r="234" spans="1:5" x14ac:dyDescent="0.2">
      <c r="A234" s="11" t="s">
        <v>679</v>
      </c>
      <c r="B234" s="10" t="s">
        <v>680</v>
      </c>
      <c r="C234" s="24">
        <v>349.45</v>
      </c>
      <c r="D234" s="24">
        <v>244.61</v>
      </c>
      <c r="E234" s="6">
        <v>3.5</v>
      </c>
    </row>
    <row r="235" spans="1:5" x14ac:dyDescent="0.2">
      <c r="A235" s="11" t="s">
        <v>681</v>
      </c>
      <c r="B235" s="10" t="s">
        <v>682</v>
      </c>
      <c r="C235" s="24">
        <v>415.38</v>
      </c>
      <c r="D235" s="24">
        <v>290.77</v>
      </c>
      <c r="E235" s="6">
        <v>0</v>
      </c>
    </row>
    <row r="236" spans="1:5" x14ac:dyDescent="0.2">
      <c r="A236" s="11" t="s">
        <v>683</v>
      </c>
      <c r="B236" s="10" t="s">
        <v>684</v>
      </c>
      <c r="C236" s="24">
        <v>30.86</v>
      </c>
      <c r="D236" s="24">
        <v>21.6</v>
      </c>
      <c r="E236" s="6">
        <v>0.3</v>
      </c>
    </row>
    <row r="237" spans="1:5" x14ac:dyDescent="0.2">
      <c r="A237" s="11" t="s">
        <v>685</v>
      </c>
      <c r="B237" s="10" t="s">
        <v>686</v>
      </c>
      <c r="C237" s="24">
        <v>43.91</v>
      </c>
      <c r="D237" s="24">
        <v>30.75</v>
      </c>
      <c r="E237" s="6">
        <v>0.6</v>
      </c>
    </row>
    <row r="238" spans="1:5" x14ac:dyDescent="0.2">
      <c r="A238" s="11" t="s">
        <v>687</v>
      </c>
      <c r="B238" s="10" t="s">
        <v>688</v>
      </c>
      <c r="C238" s="24">
        <v>178.02</v>
      </c>
      <c r="D238" s="24">
        <v>124.62</v>
      </c>
      <c r="E238" s="6">
        <v>1.4</v>
      </c>
    </row>
    <row r="239" spans="1:5" x14ac:dyDescent="0.2">
      <c r="A239" s="11" t="s">
        <v>689</v>
      </c>
      <c r="B239" s="10" t="s">
        <v>690</v>
      </c>
      <c r="C239" s="24">
        <v>284.83999999999997</v>
      </c>
      <c r="D239" s="24">
        <v>199.39</v>
      </c>
      <c r="E239" s="6">
        <v>3.5</v>
      </c>
    </row>
    <row r="240" spans="1:5" x14ac:dyDescent="0.2">
      <c r="A240" s="11" t="s">
        <v>691</v>
      </c>
      <c r="B240" s="10" t="s">
        <v>692</v>
      </c>
      <c r="C240" s="24">
        <v>47.47</v>
      </c>
      <c r="D240" s="24">
        <v>33.229999999999997</v>
      </c>
      <c r="E240" s="6">
        <v>0.3</v>
      </c>
    </row>
    <row r="241" spans="1:5" x14ac:dyDescent="0.2">
      <c r="A241" s="11" t="s">
        <v>693</v>
      </c>
      <c r="B241" s="10" t="s">
        <v>694</v>
      </c>
      <c r="C241" s="24">
        <v>91.38</v>
      </c>
      <c r="D241" s="24">
        <v>63.97</v>
      </c>
      <c r="E241" s="6">
        <v>1</v>
      </c>
    </row>
    <row r="242" spans="1:5" x14ac:dyDescent="0.2">
      <c r="A242" s="11" t="s">
        <v>695</v>
      </c>
      <c r="B242" s="10" t="s">
        <v>696</v>
      </c>
      <c r="C242" s="24">
        <v>665.93</v>
      </c>
      <c r="D242" s="24">
        <v>466.15</v>
      </c>
      <c r="E242" s="6">
        <v>5</v>
      </c>
    </row>
    <row r="243" spans="1:5" ht="13.5" thickBot="1" x14ac:dyDescent="0.25">
      <c r="A243" s="12" t="s">
        <v>697</v>
      </c>
      <c r="B243" s="13" t="s">
        <v>698</v>
      </c>
      <c r="C243" s="24">
        <v>1053.6300000000001</v>
      </c>
      <c r="D243" s="24">
        <v>737.53</v>
      </c>
      <c r="E243" s="6">
        <v>18</v>
      </c>
    </row>
    <row r="245" spans="1:5" x14ac:dyDescent="0.2">
      <c r="A245" s="14"/>
      <c r="B245" s="10"/>
    </row>
    <row r="246" spans="1:5" ht="15.75" thickBot="1" x14ac:dyDescent="0.3">
      <c r="A246" s="3" t="s">
        <v>699</v>
      </c>
      <c r="B246" s="10"/>
      <c r="D246" s="5">
        <v>0.9</v>
      </c>
    </row>
    <row r="247" spans="1:5" x14ac:dyDescent="0.2">
      <c r="A247" s="16" t="s">
        <v>700</v>
      </c>
      <c r="B247" s="8" t="s">
        <v>701</v>
      </c>
      <c r="C247" s="24">
        <v>147.38999999999999</v>
      </c>
      <c r="D247" s="24">
        <v>132.65</v>
      </c>
      <c r="E247" s="6">
        <v>9</v>
      </c>
    </row>
    <row r="248" spans="1:5" x14ac:dyDescent="0.2">
      <c r="A248" s="11" t="s">
        <v>702</v>
      </c>
      <c r="B248" s="10" t="s">
        <v>703</v>
      </c>
      <c r="C248" s="24">
        <v>442.53</v>
      </c>
      <c r="D248" s="24">
        <v>398.27</v>
      </c>
      <c r="E248" s="6">
        <v>27</v>
      </c>
    </row>
    <row r="249" spans="1:5" x14ac:dyDescent="0.2">
      <c r="A249" s="11" t="s">
        <v>704</v>
      </c>
      <c r="B249" s="10" t="s">
        <v>705</v>
      </c>
      <c r="C249" s="24">
        <v>237.49</v>
      </c>
      <c r="D249" s="24">
        <v>213.74</v>
      </c>
      <c r="E249" s="6">
        <v>15</v>
      </c>
    </row>
    <row r="250" spans="1:5" x14ac:dyDescent="0.2">
      <c r="A250" s="11" t="s">
        <v>706</v>
      </c>
      <c r="B250" s="10" t="s">
        <v>707</v>
      </c>
      <c r="C250" s="24">
        <v>682.66</v>
      </c>
      <c r="D250" s="24">
        <v>614.4</v>
      </c>
      <c r="E250" s="6">
        <v>48</v>
      </c>
    </row>
    <row r="251" spans="1:5" x14ac:dyDescent="0.2">
      <c r="A251" s="11" t="s">
        <v>708</v>
      </c>
      <c r="B251" s="10" t="s">
        <v>709</v>
      </c>
      <c r="C251" s="24">
        <v>300.76</v>
      </c>
      <c r="D251" s="24">
        <v>270.69</v>
      </c>
      <c r="E251" s="6">
        <v>27</v>
      </c>
    </row>
    <row r="252" spans="1:5" x14ac:dyDescent="0.2">
      <c r="A252" s="11" t="s">
        <v>710</v>
      </c>
      <c r="B252" s="10" t="s">
        <v>711</v>
      </c>
      <c r="C252" s="24">
        <v>900.94</v>
      </c>
      <c r="D252" s="24">
        <v>810.85</v>
      </c>
      <c r="E252" s="6">
        <v>76</v>
      </c>
    </row>
    <row r="253" spans="1:5" x14ac:dyDescent="0.2">
      <c r="A253" s="11" t="s">
        <v>712</v>
      </c>
      <c r="B253" s="10" t="s">
        <v>713</v>
      </c>
      <c r="C253" s="24">
        <v>10.08</v>
      </c>
      <c r="D253" s="24">
        <v>9.07</v>
      </c>
      <c r="E253" s="6">
        <v>0.18</v>
      </c>
    </row>
    <row r="254" spans="1:5" x14ac:dyDescent="0.2">
      <c r="A254" s="11" t="s">
        <v>714</v>
      </c>
      <c r="B254" s="10" t="s">
        <v>715</v>
      </c>
      <c r="C254" s="24">
        <v>20.65</v>
      </c>
      <c r="D254" s="24">
        <v>18.579999999999998</v>
      </c>
      <c r="E254" s="6">
        <v>0.35</v>
      </c>
    </row>
    <row r="255" spans="1:5" x14ac:dyDescent="0.2">
      <c r="A255" s="11" t="s">
        <v>716</v>
      </c>
      <c r="B255" s="10" t="s">
        <v>717</v>
      </c>
      <c r="C255" s="24">
        <v>30.81</v>
      </c>
      <c r="D255" s="24">
        <v>27.73</v>
      </c>
      <c r="E255" s="6">
        <v>0.54</v>
      </c>
    </row>
    <row r="256" spans="1:5" x14ac:dyDescent="0.2">
      <c r="A256" s="11" t="s">
        <v>718</v>
      </c>
      <c r="B256" s="10" t="s">
        <v>719</v>
      </c>
      <c r="C256" s="24">
        <v>10.77</v>
      </c>
      <c r="D256" s="24">
        <v>9.69</v>
      </c>
      <c r="E256" s="6">
        <v>0.18</v>
      </c>
    </row>
    <row r="257" spans="1:5" x14ac:dyDescent="0.2">
      <c r="A257" s="11" t="s">
        <v>720</v>
      </c>
      <c r="B257" s="10" t="s">
        <v>721</v>
      </c>
      <c r="C257" s="24">
        <v>20.85</v>
      </c>
      <c r="D257" s="24">
        <v>18.760000000000002</v>
      </c>
      <c r="E257" s="6">
        <v>0.33</v>
      </c>
    </row>
    <row r="258" spans="1:5" x14ac:dyDescent="0.2">
      <c r="A258" s="11" t="s">
        <v>722</v>
      </c>
      <c r="B258" s="10" t="s">
        <v>723</v>
      </c>
      <c r="C258" s="24">
        <v>34.22</v>
      </c>
      <c r="D258" s="24">
        <v>30.8</v>
      </c>
      <c r="E258" s="6">
        <v>0.54</v>
      </c>
    </row>
    <row r="259" spans="1:5" x14ac:dyDescent="0.2">
      <c r="A259" s="11" t="s">
        <v>724</v>
      </c>
      <c r="B259" s="10" t="s">
        <v>725</v>
      </c>
      <c r="C259" s="24">
        <v>16</v>
      </c>
      <c r="D259" s="24">
        <v>14.4</v>
      </c>
      <c r="E259" s="6">
        <v>0.25</v>
      </c>
    </row>
    <row r="260" spans="1:5" x14ac:dyDescent="0.2">
      <c r="A260" s="11" t="s">
        <v>726</v>
      </c>
      <c r="B260" s="10" t="s">
        <v>727</v>
      </c>
      <c r="C260" s="24">
        <v>25.15</v>
      </c>
      <c r="D260" s="24">
        <v>22.64</v>
      </c>
      <c r="E260" s="6">
        <v>0.38</v>
      </c>
    </row>
    <row r="261" spans="1:5" x14ac:dyDescent="0.2">
      <c r="A261" s="11" t="s">
        <v>728</v>
      </c>
      <c r="B261" s="10" t="s">
        <v>729</v>
      </c>
      <c r="C261" s="24">
        <v>45.22</v>
      </c>
      <c r="D261" s="24">
        <v>40.69</v>
      </c>
      <c r="E261" s="6">
        <v>0.83</v>
      </c>
    </row>
    <row r="262" spans="1:5" x14ac:dyDescent="0.2">
      <c r="A262" s="11" t="s">
        <v>730</v>
      </c>
      <c r="B262" s="10" t="s">
        <v>731</v>
      </c>
      <c r="C262" s="24">
        <v>78.180000000000007</v>
      </c>
      <c r="D262" s="24">
        <v>70.36</v>
      </c>
      <c r="E262" s="6">
        <v>1.38</v>
      </c>
    </row>
    <row r="263" spans="1:5" x14ac:dyDescent="0.2">
      <c r="A263" s="11" t="s">
        <v>732</v>
      </c>
      <c r="B263" s="10" t="s">
        <v>733</v>
      </c>
      <c r="C263" s="24">
        <v>39.700000000000003</v>
      </c>
      <c r="D263" s="24">
        <v>35.729999999999997</v>
      </c>
      <c r="E263" s="6">
        <v>0.65</v>
      </c>
    </row>
    <row r="264" spans="1:5" x14ac:dyDescent="0.2">
      <c r="A264" s="11" t="s">
        <v>734</v>
      </c>
      <c r="B264" s="10" t="s">
        <v>735</v>
      </c>
      <c r="C264" s="24">
        <v>66.989999999999995</v>
      </c>
      <c r="D264" s="24">
        <v>60.29</v>
      </c>
      <c r="E264" s="6">
        <v>1.1100000000000001</v>
      </c>
    </row>
    <row r="265" spans="1:5" x14ac:dyDescent="0.2">
      <c r="A265" s="11" t="s">
        <v>736</v>
      </c>
      <c r="B265" s="10" t="s">
        <v>737</v>
      </c>
      <c r="C265" s="24">
        <v>74.540000000000006</v>
      </c>
      <c r="D265" s="24">
        <v>67.08</v>
      </c>
      <c r="E265" s="6">
        <v>1.18</v>
      </c>
    </row>
    <row r="266" spans="1:5" x14ac:dyDescent="0.2">
      <c r="A266" s="11" t="s">
        <v>738</v>
      </c>
      <c r="B266" s="10" t="s">
        <v>739</v>
      </c>
      <c r="C266" s="24">
        <v>23.01</v>
      </c>
      <c r="D266" s="24">
        <v>20.71</v>
      </c>
      <c r="E266" s="6">
        <v>0.34</v>
      </c>
    </row>
    <row r="267" spans="1:5" x14ac:dyDescent="0.2">
      <c r="A267" s="11" t="s">
        <v>740</v>
      </c>
      <c r="B267" s="10" t="s">
        <v>741</v>
      </c>
      <c r="C267" s="24">
        <v>12.58</v>
      </c>
      <c r="D267" s="24">
        <v>11.32</v>
      </c>
      <c r="E267" s="6">
        <v>0.26</v>
      </c>
    </row>
    <row r="268" spans="1:5" x14ac:dyDescent="0.2">
      <c r="A268" s="11" t="s">
        <v>742</v>
      </c>
      <c r="B268" s="10" t="s">
        <v>743</v>
      </c>
      <c r="C268" s="24">
        <v>31.34</v>
      </c>
      <c r="D268" s="24">
        <v>28.21</v>
      </c>
      <c r="E268" s="6">
        <v>0.57999999999999996</v>
      </c>
    </row>
    <row r="269" spans="1:5" x14ac:dyDescent="0.2">
      <c r="A269" s="11" t="s">
        <v>744</v>
      </c>
      <c r="B269" s="10" t="s">
        <v>745</v>
      </c>
      <c r="C269" s="24">
        <v>52.43</v>
      </c>
      <c r="D269" s="24">
        <v>47.19</v>
      </c>
      <c r="E269" s="6">
        <v>0.81</v>
      </c>
    </row>
    <row r="270" spans="1:5" x14ac:dyDescent="0.2">
      <c r="A270" s="11" t="s">
        <v>746</v>
      </c>
      <c r="B270" s="10" t="s">
        <v>747</v>
      </c>
      <c r="C270" s="24">
        <v>26.17</v>
      </c>
      <c r="D270" s="24">
        <v>23.56</v>
      </c>
      <c r="E270" s="6">
        <v>0.48</v>
      </c>
    </row>
    <row r="271" spans="1:5" x14ac:dyDescent="0.2">
      <c r="A271" s="11" t="s">
        <v>748</v>
      </c>
      <c r="B271" s="10" t="s">
        <v>749</v>
      </c>
      <c r="C271" s="24">
        <v>36.51</v>
      </c>
      <c r="D271" s="24">
        <v>32.86</v>
      </c>
      <c r="E271" s="6">
        <v>0.83</v>
      </c>
    </row>
    <row r="272" spans="1:5" x14ac:dyDescent="0.2">
      <c r="A272" s="11" t="s">
        <v>750</v>
      </c>
      <c r="B272" s="10" t="s">
        <v>751</v>
      </c>
      <c r="C272" s="24">
        <v>10.5</v>
      </c>
      <c r="D272" s="24">
        <v>9.4499999999999993</v>
      </c>
      <c r="E272" s="6">
        <v>0.13</v>
      </c>
    </row>
    <row r="273" spans="1:5" x14ac:dyDescent="0.2">
      <c r="A273" s="11" t="s">
        <v>752</v>
      </c>
      <c r="B273" s="10" t="s">
        <v>753</v>
      </c>
      <c r="C273" s="24">
        <v>19.079999999999998</v>
      </c>
      <c r="D273" s="24">
        <v>17.170000000000002</v>
      </c>
      <c r="E273" s="6">
        <v>0.28999999999999998</v>
      </c>
    </row>
    <row r="274" spans="1:5" x14ac:dyDescent="0.2">
      <c r="A274" s="11" t="s">
        <v>754</v>
      </c>
      <c r="B274" s="10" t="s">
        <v>755</v>
      </c>
      <c r="C274" s="24">
        <v>26.93</v>
      </c>
      <c r="D274" s="24">
        <v>24.24</v>
      </c>
      <c r="E274" s="6">
        <v>0.5</v>
      </c>
    </row>
    <row r="275" spans="1:5" x14ac:dyDescent="0.2">
      <c r="A275" s="11" t="s">
        <v>756</v>
      </c>
      <c r="B275" s="10" t="s">
        <v>757</v>
      </c>
      <c r="C275" s="24">
        <v>30.84</v>
      </c>
      <c r="D275" s="24">
        <v>27.75</v>
      </c>
      <c r="E275" s="6">
        <v>0.18</v>
      </c>
    </row>
    <row r="276" spans="1:5" x14ac:dyDescent="0.2">
      <c r="A276" s="11" t="s">
        <v>758</v>
      </c>
      <c r="B276" s="10" t="s">
        <v>759</v>
      </c>
      <c r="C276" s="24">
        <v>57.42</v>
      </c>
      <c r="D276" s="24">
        <v>51.68</v>
      </c>
      <c r="E276" s="6">
        <v>0.35</v>
      </c>
    </row>
    <row r="277" spans="1:5" x14ac:dyDescent="0.2">
      <c r="A277" s="11" t="s">
        <v>760</v>
      </c>
      <c r="B277" s="10" t="s">
        <v>761</v>
      </c>
      <c r="C277" s="24">
        <v>72.53</v>
      </c>
      <c r="D277" s="24">
        <v>65.27</v>
      </c>
      <c r="E277" s="6">
        <v>0.54</v>
      </c>
    </row>
    <row r="278" spans="1:5" x14ac:dyDescent="0.2">
      <c r="A278" s="11" t="s">
        <v>762</v>
      </c>
      <c r="B278" s="10" t="s">
        <v>763</v>
      </c>
      <c r="C278" s="24">
        <v>43.42</v>
      </c>
      <c r="D278" s="24">
        <v>39.08</v>
      </c>
      <c r="E278" s="6">
        <v>0.45</v>
      </c>
    </row>
    <row r="279" spans="1:5" x14ac:dyDescent="0.2">
      <c r="A279" s="11" t="s">
        <v>764</v>
      </c>
      <c r="B279" s="10" t="s">
        <v>765</v>
      </c>
      <c r="C279" s="24">
        <v>56.45</v>
      </c>
      <c r="D279" s="24">
        <v>50.8</v>
      </c>
      <c r="E279" s="6">
        <v>0.81</v>
      </c>
    </row>
    <row r="280" spans="1:5" x14ac:dyDescent="0.2">
      <c r="A280" s="11" t="s">
        <v>766</v>
      </c>
      <c r="B280" s="10" t="s">
        <v>767</v>
      </c>
      <c r="C280" s="24">
        <v>72.45</v>
      </c>
      <c r="D280" s="24">
        <v>65.209999999999994</v>
      </c>
      <c r="E280" s="6">
        <v>1.63</v>
      </c>
    </row>
    <row r="281" spans="1:5" x14ac:dyDescent="0.2">
      <c r="A281" s="11" t="s">
        <v>768</v>
      </c>
      <c r="B281" s="10" t="s">
        <v>769</v>
      </c>
      <c r="C281" s="24">
        <v>1.02</v>
      </c>
      <c r="D281" s="24">
        <v>0.93</v>
      </c>
      <c r="E281" s="6">
        <v>0.02</v>
      </c>
    </row>
    <row r="282" spans="1:5" x14ac:dyDescent="0.2">
      <c r="A282" s="11" t="s">
        <v>770</v>
      </c>
      <c r="B282" s="10" t="s">
        <v>771</v>
      </c>
      <c r="C282" s="24">
        <v>1.41</v>
      </c>
      <c r="D282" s="24">
        <v>1.26</v>
      </c>
      <c r="E282" s="6">
        <v>0.03</v>
      </c>
    </row>
    <row r="283" spans="1:5" x14ac:dyDescent="0.2">
      <c r="A283" s="11" t="s">
        <v>772</v>
      </c>
      <c r="B283" s="10" t="s">
        <v>773</v>
      </c>
      <c r="C283" s="24">
        <v>2.52</v>
      </c>
      <c r="D283" s="24">
        <v>2.2599999999999998</v>
      </c>
      <c r="E283" s="6">
        <v>0</v>
      </c>
    </row>
    <row r="284" spans="1:5" x14ac:dyDescent="0.2">
      <c r="A284" s="11" t="s">
        <v>774</v>
      </c>
      <c r="B284" s="10" t="s">
        <v>775</v>
      </c>
      <c r="C284" s="24">
        <v>14.41</v>
      </c>
      <c r="D284" s="24">
        <v>12.97</v>
      </c>
      <c r="E284" s="6">
        <v>1</v>
      </c>
    </row>
    <row r="285" spans="1:5" x14ac:dyDescent="0.2">
      <c r="A285" s="11" t="s">
        <v>776</v>
      </c>
      <c r="B285" s="10" t="s">
        <v>777</v>
      </c>
      <c r="C285" s="24">
        <v>0.68</v>
      </c>
      <c r="D285" s="24">
        <v>0.62</v>
      </c>
      <c r="E285" s="6">
        <v>0.01</v>
      </c>
    </row>
    <row r="286" spans="1:5" x14ac:dyDescent="0.2">
      <c r="A286" s="11" t="s">
        <v>778</v>
      </c>
      <c r="B286" s="10" t="s">
        <v>779</v>
      </c>
      <c r="C286" s="24">
        <v>0.8</v>
      </c>
      <c r="D286" s="24">
        <v>0.72</v>
      </c>
      <c r="E286" s="6">
        <v>0.01</v>
      </c>
    </row>
    <row r="287" spans="1:5" x14ac:dyDescent="0.2">
      <c r="A287" s="11" t="s">
        <v>780</v>
      </c>
      <c r="B287" s="10" t="s">
        <v>781</v>
      </c>
      <c r="C287" s="24">
        <v>1.06</v>
      </c>
      <c r="D287" s="24">
        <v>0.96</v>
      </c>
      <c r="E287" s="6">
        <v>0.01</v>
      </c>
    </row>
    <row r="288" spans="1:5" x14ac:dyDescent="0.2">
      <c r="A288" s="11" t="s">
        <v>782</v>
      </c>
      <c r="B288" s="10" t="s">
        <v>783</v>
      </c>
      <c r="C288" s="24">
        <v>3.6</v>
      </c>
      <c r="D288" s="24">
        <v>3.24</v>
      </c>
      <c r="E288" s="6">
        <v>0.25</v>
      </c>
    </row>
    <row r="289" spans="1:5" x14ac:dyDescent="0.2">
      <c r="A289" s="11" t="s">
        <v>784</v>
      </c>
      <c r="B289" s="10" t="s">
        <v>785</v>
      </c>
      <c r="C289" s="24">
        <v>36.04</v>
      </c>
      <c r="D289" s="24">
        <v>32.44</v>
      </c>
      <c r="E289" s="6">
        <v>0.57999999999999996</v>
      </c>
    </row>
    <row r="290" spans="1:5" x14ac:dyDescent="0.2">
      <c r="A290" s="11" t="s">
        <v>786</v>
      </c>
      <c r="B290" s="10" t="s">
        <v>787</v>
      </c>
      <c r="C290" s="24">
        <v>45.35</v>
      </c>
      <c r="D290" s="24">
        <v>40.81</v>
      </c>
      <c r="E290" s="6">
        <v>0.96</v>
      </c>
    </row>
    <row r="291" spans="1:5" x14ac:dyDescent="0.2">
      <c r="A291" s="11" t="s">
        <v>788</v>
      </c>
      <c r="B291" s="10" t="s">
        <v>789</v>
      </c>
      <c r="C291" s="24">
        <v>25.66</v>
      </c>
      <c r="D291" s="24">
        <v>23.1</v>
      </c>
      <c r="E291" s="6">
        <v>0.61</v>
      </c>
    </row>
    <row r="292" spans="1:5" x14ac:dyDescent="0.2">
      <c r="A292" s="11" t="s">
        <v>790</v>
      </c>
      <c r="B292" s="10" t="s">
        <v>791</v>
      </c>
      <c r="C292" s="24">
        <v>14.14</v>
      </c>
      <c r="D292" s="24">
        <v>12.72</v>
      </c>
      <c r="E292" s="6">
        <v>0.25</v>
      </c>
    </row>
    <row r="293" spans="1:5" x14ac:dyDescent="0.2">
      <c r="A293" s="11" t="s">
        <v>792</v>
      </c>
      <c r="B293" s="10" t="s">
        <v>793</v>
      </c>
      <c r="C293" s="24">
        <v>12</v>
      </c>
      <c r="D293" s="24">
        <v>10.8</v>
      </c>
      <c r="E293" s="6">
        <v>0.11</v>
      </c>
    </row>
    <row r="294" spans="1:5" x14ac:dyDescent="0.2">
      <c r="A294" s="11" t="s">
        <v>794</v>
      </c>
      <c r="B294" s="10" t="s">
        <v>795</v>
      </c>
      <c r="C294" s="24">
        <v>19.22</v>
      </c>
      <c r="D294" s="24">
        <v>17.3</v>
      </c>
      <c r="E294" s="6">
        <v>0.18</v>
      </c>
    </row>
    <row r="295" spans="1:5" x14ac:dyDescent="0.2">
      <c r="A295" s="11" t="s">
        <v>796</v>
      </c>
      <c r="B295" s="10" t="s">
        <v>797</v>
      </c>
      <c r="C295" s="24">
        <v>24.02</v>
      </c>
      <c r="D295" s="24">
        <v>21.62</v>
      </c>
      <c r="E295" s="6">
        <v>0.2</v>
      </c>
    </row>
    <row r="296" spans="1:5" x14ac:dyDescent="0.2">
      <c r="A296" s="11" t="s">
        <v>798</v>
      </c>
      <c r="B296" s="10" t="s">
        <v>799</v>
      </c>
      <c r="C296" s="24">
        <v>42.05</v>
      </c>
      <c r="D296" s="24">
        <v>37.85</v>
      </c>
      <c r="E296" s="6">
        <v>0.83</v>
      </c>
    </row>
    <row r="297" spans="1:5" x14ac:dyDescent="0.2">
      <c r="A297" s="11" t="s">
        <v>800</v>
      </c>
      <c r="B297" s="10" t="s">
        <v>801</v>
      </c>
      <c r="C297" s="24">
        <v>52.87</v>
      </c>
      <c r="D297" s="24">
        <v>47.59</v>
      </c>
      <c r="E297" s="6">
        <v>1</v>
      </c>
    </row>
    <row r="298" spans="1:5" x14ac:dyDescent="0.2">
      <c r="A298" s="11" t="s">
        <v>802</v>
      </c>
      <c r="B298" s="10" t="s">
        <v>803</v>
      </c>
      <c r="C298" s="24">
        <v>48.06</v>
      </c>
      <c r="D298" s="24">
        <v>43.25</v>
      </c>
      <c r="E298" s="6">
        <v>2</v>
      </c>
    </row>
    <row r="299" spans="1:5" x14ac:dyDescent="0.2">
      <c r="A299" s="11" t="s">
        <v>804</v>
      </c>
      <c r="B299" s="10" t="s">
        <v>805</v>
      </c>
      <c r="C299" s="24">
        <v>56.47</v>
      </c>
      <c r="D299" s="24">
        <v>50.82</v>
      </c>
      <c r="E299" s="6">
        <v>2</v>
      </c>
    </row>
    <row r="300" spans="1:5" x14ac:dyDescent="0.2">
      <c r="A300" s="11" t="s">
        <v>806</v>
      </c>
      <c r="B300" s="10" t="s">
        <v>807</v>
      </c>
      <c r="C300" s="24">
        <v>54.06</v>
      </c>
      <c r="D300" s="24">
        <v>48.65</v>
      </c>
      <c r="E300" s="6">
        <v>2</v>
      </c>
    </row>
    <row r="301" spans="1:5" ht="13.5" thickBot="1" x14ac:dyDescent="0.25">
      <c r="A301" s="12" t="s">
        <v>808</v>
      </c>
      <c r="B301" s="13" t="s">
        <v>809</v>
      </c>
      <c r="C301" s="24">
        <v>63.68</v>
      </c>
      <c r="D301" s="24">
        <v>57.32</v>
      </c>
      <c r="E301" s="6">
        <v>2.72</v>
      </c>
    </row>
    <row r="302" spans="1:5" x14ac:dyDescent="0.2">
      <c r="A302" s="11"/>
      <c r="B302" s="10"/>
    </row>
    <row r="303" spans="1:5" ht="15.75" thickBot="1" x14ac:dyDescent="0.3">
      <c r="A303" s="17" t="s">
        <v>810</v>
      </c>
      <c r="B303" s="10"/>
      <c r="D303" s="5">
        <v>0.85</v>
      </c>
    </row>
    <row r="304" spans="1:5" ht="13.5" thickBot="1" x14ac:dyDescent="0.25">
      <c r="A304" s="18" t="s">
        <v>811</v>
      </c>
      <c r="B304" s="19" t="s">
        <v>812</v>
      </c>
      <c r="C304" s="24">
        <v>1322.99</v>
      </c>
      <c r="D304" s="24">
        <v>926.09</v>
      </c>
      <c r="E304" s="6">
        <v>80</v>
      </c>
    </row>
    <row r="305" spans="1:5" x14ac:dyDescent="0.2">
      <c r="A305" s="14"/>
      <c r="B305" s="10"/>
    </row>
    <row r="306" spans="1:5" ht="15.75" thickBot="1" x14ac:dyDescent="0.3">
      <c r="A306" s="3" t="s">
        <v>813</v>
      </c>
      <c r="B306" s="10"/>
      <c r="D306" s="5">
        <v>0.7</v>
      </c>
    </row>
    <row r="307" spans="1:5" x14ac:dyDescent="0.2">
      <c r="A307" s="16" t="s">
        <v>60</v>
      </c>
      <c r="B307" s="8" t="s">
        <v>814</v>
      </c>
      <c r="C307" s="24">
        <v>2.64</v>
      </c>
      <c r="D307" s="24">
        <v>1.85</v>
      </c>
      <c r="E307" s="6">
        <v>0.13750000000000001</v>
      </c>
    </row>
    <row r="308" spans="1:5" x14ac:dyDescent="0.2">
      <c r="A308" s="11" t="s">
        <v>50</v>
      </c>
      <c r="B308" s="10" t="s">
        <v>815</v>
      </c>
      <c r="C308" s="24">
        <v>3.72</v>
      </c>
      <c r="D308" s="24">
        <v>2.61</v>
      </c>
      <c r="E308" s="6">
        <v>0.33</v>
      </c>
    </row>
    <row r="309" spans="1:5" x14ac:dyDescent="0.2">
      <c r="A309" s="11" t="s">
        <v>52</v>
      </c>
      <c r="B309" s="10" t="s">
        <v>816</v>
      </c>
      <c r="C309" s="24">
        <v>1.44</v>
      </c>
      <c r="D309" s="24">
        <v>1.01</v>
      </c>
      <c r="E309" s="6">
        <v>0.09</v>
      </c>
    </row>
    <row r="310" spans="1:5" x14ac:dyDescent="0.2">
      <c r="A310" s="11" t="s">
        <v>54</v>
      </c>
      <c r="B310" s="10" t="s">
        <v>817</v>
      </c>
      <c r="C310" s="24">
        <v>1.8</v>
      </c>
      <c r="D310" s="24">
        <v>1.26</v>
      </c>
      <c r="E310" s="6">
        <v>0.1</v>
      </c>
    </row>
    <row r="311" spans="1:5" x14ac:dyDescent="0.2">
      <c r="A311" s="11" t="s">
        <v>69</v>
      </c>
      <c r="B311" s="10" t="s">
        <v>818</v>
      </c>
      <c r="C311" s="24">
        <v>17.420000000000002</v>
      </c>
      <c r="D311" s="24">
        <v>12.19</v>
      </c>
      <c r="E311" s="6">
        <v>2.61</v>
      </c>
    </row>
    <row r="312" spans="1:5" x14ac:dyDescent="0.2">
      <c r="A312" s="11" t="s">
        <v>61</v>
      </c>
      <c r="B312" s="10" t="s">
        <v>814</v>
      </c>
      <c r="C312" s="24">
        <v>3</v>
      </c>
      <c r="D312" s="24">
        <v>2.1</v>
      </c>
      <c r="E312" s="6">
        <v>0.156</v>
      </c>
    </row>
    <row r="313" spans="1:5" x14ac:dyDescent="0.2">
      <c r="A313" s="11" t="s">
        <v>63</v>
      </c>
      <c r="B313" s="10" t="s">
        <v>814</v>
      </c>
      <c r="C313" s="24">
        <v>3.72</v>
      </c>
      <c r="D313" s="24">
        <v>2.61</v>
      </c>
      <c r="E313" s="6">
        <v>0.28110000000000002</v>
      </c>
    </row>
    <row r="314" spans="1:5" x14ac:dyDescent="0.2">
      <c r="A314" s="11" t="s">
        <v>55</v>
      </c>
      <c r="B314" s="10" t="s">
        <v>817</v>
      </c>
      <c r="C314" s="24">
        <v>2.04</v>
      </c>
      <c r="D314" s="24">
        <v>1.43</v>
      </c>
      <c r="E314" s="6">
        <v>0.12</v>
      </c>
    </row>
    <row r="315" spans="1:5" x14ac:dyDescent="0.2">
      <c r="A315" s="11" t="s">
        <v>64</v>
      </c>
      <c r="B315" s="10" t="s">
        <v>814</v>
      </c>
      <c r="C315" s="24">
        <v>4.68</v>
      </c>
      <c r="D315" s="24">
        <v>3.27</v>
      </c>
      <c r="E315" s="6">
        <v>0.4</v>
      </c>
    </row>
    <row r="316" spans="1:5" x14ac:dyDescent="0.2">
      <c r="A316" s="11" t="s">
        <v>48</v>
      </c>
      <c r="B316" s="10" t="s">
        <v>819</v>
      </c>
      <c r="C316" s="24">
        <v>6.73</v>
      </c>
      <c r="D316" s="24">
        <v>4.71</v>
      </c>
      <c r="E316" s="6">
        <v>1.7</v>
      </c>
    </row>
    <row r="317" spans="1:5" x14ac:dyDescent="0.2">
      <c r="A317" s="11" t="s">
        <v>49</v>
      </c>
      <c r="B317" s="10" t="s">
        <v>820</v>
      </c>
      <c r="C317" s="24">
        <v>10.8</v>
      </c>
      <c r="D317" s="24">
        <v>7.56</v>
      </c>
      <c r="E317" s="6">
        <v>1.63</v>
      </c>
    </row>
    <row r="318" spans="1:5" x14ac:dyDescent="0.2">
      <c r="A318" s="11" t="s">
        <v>233</v>
      </c>
      <c r="B318" s="10" t="s">
        <v>821</v>
      </c>
      <c r="C318" s="24">
        <v>24.02</v>
      </c>
      <c r="D318" s="24">
        <v>16.82</v>
      </c>
      <c r="E318" s="6">
        <v>0.2</v>
      </c>
    </row>
    <row r="319" spans="1:5" x14ac:dyDescent="0.2">
      <c r="A319" s="11" t="s">
        <v>234</v>
      </c>
      <c r="B319" s="10" t="s">
        <v>822</v>
      </c>
      <c r="C319" s="24">
        <v>24.02</v>
      </c>
      <c r="D319" s="24">
        <v>16.82</v>
      </c>
      <c r="E319" s="6">
        <v>0.2</v>
      </c>
    </row>
    <row r="320" spans="1:5" x14ac:dyDescent="0.2">
      <c r="A320" s="11" t="s">
        <v>235</v>
      </c>
      <c r="B320" s="10" t="s">
        <v>823</v>
      </c>
      <c r="C320" s="24">
        <v>24.02</v>
      </c>
      <c r="D320" s="24">
        <v>16.82</v>
      </c>
      <c r="E320" s="6">
        <v>0.3</v>
      </c>
    </row>
    <row r="321" spans="1:5" x14ac:dyDescent="0.2">
      <c r="A321" s="11" t="s">
        <v>232</v>
      </c>
      <c r="B321" s="10" t="s">
        <v>824</v>
      </c>
      <c r="C321" s="24">
        <v>10.8</v>
      </c>
      <c r="D321" s="24">
        <v>7.56</v>
      </c>
      <c r="E321" s="6">
        <v>0.2</v>
      </c>
    </row>
    <row r="322" spans="1:5" x14ac:dyDescent="0.2">
      <c r="A322" s="11" t="s">
        <v>230</v>
      </c>
      <c r="B322" s="10" t="s">
        <v>825</v>
      </c>
      <c r="C322" s="24">
        <v>40.85</v>
      </c>
      <c r="D322" s="24">
        <v>28.6</v>
      </c>
      <c r="E322" s="6">
        <v>1.19</v>
      </c>
    </row>
    <row r="323" spans="1:5" x14ac:dyDescent="0.2">
      <c r="A323" s="11" t="s">
        <v>228</v>
      </c>
      <c r="B323" s="10" t="s">
        <v>826</v>
      </c>
      <c r="C323" s="24">
        <v>95.91</v>
      </c>
      <c r="D323" s="24">
        <v>67.14</v>
      </c>
      <c r="E323" s="6">
        <v>1</v>
      </c>
    </row>
    <row r="324" spans="1:5" x14ac:dyDescent="0.2">
      <c r="A324" s="11" t="s">
        <v>227</v>
      </c>
      <c r="B324" s="10" t="s">
        <v>827</v>
      </c>
      <c r="C324" s="24">
        <v>20.420000000000002</v>
      </c>
      <c r="D324" s="24">
        <v>14.3</v>
      </c>
      <c r="E324" s="6">
        <v>0.14000000000000001</v>
      </c>
    </row>
    <row r="325" spans="1:5" x14ac:dyDescent="0.2">
      <c r="A325" s="11" t="s">
        <v>828</v>
      </c>
      <c r="B325" s="10" t="s">
        <v>829</v>
      </c>
      <c r="C325" s="24">
        <v>14.41</v>
      </c>
      <c r="D325" s="24">
        <v>10.08</v>
      </c>
      <c r="E325" s="6">
        <v>0.15</v>
      </c>
    </row>
    <row r="326" spans="1:5" x14ac:dyDescent="0.2">
      <c r="A326" s="11" t="s">
        <v>268</v>
      </c>
      <c r="B326" s="10" t="s">
        <v>830</v>
      </c>
      <c r="C326" s="24">
        <v>32.43</v>
      </c>
      <c r="D326" s="24">
        <v>22.7</v>
      </c>
      <c r="E326" s="6">
        <v>0.54</v>
      </c>
    </row>
    <row r="327" spans="1:5" x14ac:dyDescent="0.2">
      <c r="A327" s="11" t="s">
        <v>269</v>
      </c>
      <c r="B327" s="10" t="s">
        <v>831</v>
      </c>
      <c r="C327" s="24">
        <v>34.840000000000003</v>
      </c>
      <c r="D327" s="24">
        <v>24.39</v>
      </c>
      <c r="E327" s="6">
        <v>0.69</v>
      </c>
    </row>
    <row r="328" spans="1:5" x14ac:dyDescent="0.2">
      <c r="A328" s="11" t="s">
        <v>270</v>
      </c>
      <c r="B328" s="10" t="s">
        <v>832</v>
      </c>
      <c r="C328" s="24">
        <v>38.44</v>
      </c>
      <c r="D328" s="24">
        <v>26.91</v>
      </c>
      <c r="E328" s="6">
        <v>0.88</v>
      </c>
    </row>
    <row r="329" spans="1:5" x14ac:dyDescent="0.2">
      <c r="A329" s="11" t="s">
        <v>271</v>
      </c>
      <c r="B329" s="10" t="s">
        <v>833</v>
      </c>
      <c r="C329" s="24">
        <v>48.06</v>
      </c>
      <c r="D329" s="24">
        <v>33.64</v>
      </c>
      <c r="E329" s="6">
        <v>1.22</v>
      </c>
    </row>
    <row r="330" spans="1:5" x14ac:dyDescent="0.2">
      <c r="A330" s="11" t="s">
        <v>273</v>
      </c>
      <c r="B330" s="10" t="s">
        <v>834</v>
      </c>
      <c r="C330" s="24">
        <v>72.09</v>
      </c>
      <c r="D330" s="24">
        <v>50.46</v>
      </c>
      <c r="E330" s="6">
        <v>1.52</v>
      </c>
    </row>
    <row r="331" spans="1:5" x14ac:dyDescent="0.2">
      <c r="A331" s="11" t="s">
        <v>274</v>
      </c>
      <c r="B331" s="10" t="s">
        <v>835</v>
      </c>
      <c r="C331" s="24">
        <v>79.31</v>
      </c>
      <c r="D331" s="24">
        <v>55.52</v>
      </c>
      <c r="E331" s="6">
        <v>1.96</v>
      </c>
    </row>
    <row r="332" spans="1:5" x14ac:dyDescent="0.2">
      <c r="A332" s="11" t="s">
        <v>272</v>
      </c>
      <c r="B332" s="10" t="s">
        <v>836</v>
      </c>
      <c r="C332" s="24">
        <v>51.66</v>
      </c>
      <c r="D332" s="24">
        <v>36.159999999999997</v>
      </c>
      <c r="E332" s="6">
        <v>1.81</v>
      </c>
    </row>
    <row r="333" spans="1:5" x14ac:dyDescent="0.2">
      <c r="A333" s="11" t="s">
        <v>289</v>
      </c>
      <c r="B333" s="10" t="s">
        <v>837</v>
      </c>
      <c r="C333" s="24">
        <v>127.38</v>
      </c>
      <c r="D333" s="24">
        <v>89.17</v>
      </c>
      <c r="E333" s="6">
        <v>3.63</v>
      </c>
    </row>
    <row r="334" spans="1:5" x14ac:dyDescent="0.2">
      <c r="A334" s="11" t="s">
        <v>290</v>
      </c>
      <c r="B334" s="10" t="s">
        <v>838</v>
      </c>
      <c r="C334" s="24">
        <v>180.24</v>
      </c>
      <c r="D334" s="24">
        <v>126.17</v>
      </c>
      <c r="E334" s="6">
        <v>6</v>
      </c>
    </row>
    <row r="335" spans="1:5" x14ac:dyDescent="0.2">
      <c r="A335" s="11" t="s">
        <v>291</v>
      </c>
      <c r="B335" s="10" t="s">
        <v>839</v>
      </c>
      <c r="C335" s="24">
        <v>216.3</v>
      </c>
      <c r="D335" s="24">
        <v>151.41</v>
      </c>
      <c r="E335" s="6">
        <v>9</v>
      </c>
    </row>
    <row r="336" spans="1:5" x14ac:dyDescent="0.2">
      <c r="A336" s="11" t="s">
        <v>292</v>
      </c>
      <c r="B336" s="10" t="s">
        <v>840</v>
      </c>
      <c r="C336" s="24">
        <v>420.59</v>
      </c>
      <c r="D336" s="24">
        <v>294.41000000000003</v>
      </c>
      <c r="E336" s="6">
        <v>20</v>
      </c>
    </row>
    <row r="337" spans="1:5" x14ac:dyDescent="0.2">
      <c r="A337" s="11" t="s">
        <v>293</v>
      </c>
      <c r="B337" s="10" t="s">
        <v>841</v>
      </c>
      <c r="C337" s="24">
        <v>420.59</v>
      </c>
      <c r="D337" s="24">
        <v>294.41000000000003</v>
      </c>
      <c r="E337" s="6">
        <v>26</v>
      </c>
    </row>
    <row r="338" spans="1:5" x14ac:dyDescent="0.2">
      <c r="A338" s="11" t="s">
        <v>294</v>
      </c>
      <c r="B338" s="10" t="s">
        <v>842</v>
      </c>
      <c r="C338" s="24">
        <v>660.93</v>
      </c>
      <c r="D338" s="24">
        <v>462.65</v>
      </c>
      <c r="E338" s="6">
        <v>42</v>
      </c>
    </row>
    <row r="339" spans="1:5" x14ac:dyDescent="0.2">
      <c r="A339" s="11" t="s">
        <v>275</v>
      </c>
      <c r="B339" s="10" t="s">
        <v>843</v>
      </c>
      <c r="C339" s="24">
        <v>240.33</v>
      </c>
      <c r="D339" s="24">
        <v>168.23</v>
      </c>
      <c r="E339" s="6">
        <v>21</v>
      </c>
    </row>
    <row r="340" spans="1:5" x14ac:dyDescent="0.2">
      <c r="A340" s="11" t="s">
        <v>844</v>
      </c>
      <c r="B340" s="10" t="s">
        <v>845</v>
      </c>
      <c r="C340" s="23">
        <v>2.2799999999999998</v>
      </c>
      <c r="D340" s="23">
        <v>1.6</v>
      </c>
      <c r="E340" s="6">
        <v>0.12</v>
      </c>
    </row>
    <row r="341" spans="1:5" x14ac:dyDescent="0.2">
      <c r="A341" s="11" t="s">
        <v>287</v>
      </c>
      <c r="B341" s="10" t="s">
        <v>846</v>
      </c>
      <c r="C341" s="24">
        <v>11.99</v>
      </c>
      <c r="D341" s="24">
        <v>8.39</v>
      </c>
      <c r="E341" s="6">
        <v>0.2</v>
      </c>
    </row>
    <row r="342" spans="1:5" x14ac:dyDescent="0.2">
      <c r="A342" s="11" t="s">
        <v>278</v>
      </c>
      <c r="B342" s="10" t="s">
        <v>847</v>
      </c>
      <c r="C342" s="24">
        <v>2.66</v>
      </c>
      <c r="D342" s="24">
        <v>1.86</v>
      </c>
      <c r="E342" s="6">
        <v>0.06</v>
      </c>
    </row>
    <row r="343" spans="1:5" x14ac:dyDescent="0.2">
      <c r="A343" s="11" t="s">
        <v>279</v>
      </c>
      <c r="B343" s="10" t="s">
        <v>848</v>
      </c>
      <c r="C343" s="24">
        <v>3.32</v>
      </c>
      <c r="D343" s="24">
        <v>2.3199999999999998</v>
      </c>
      <c r="E343" s="6">
        <v>0.08</v>
      </c>
    </row>
    <row r="344" spans="1:5" x14ac:dyDescent="0.2">
      <c r="A344" s="11" t="s">
        <v>280</v>
      </c>
      <c r="B344" s="10" t="s">
        <v>849</v>
      </c>
      <c r="C344" s="24">
        <v>3.99</v>
      </c>
      <c r="D344" s="24">
        <v>2.79</v>
      </c>
      <c r="E344" s="6">
        <v>0.12</v>
      </c>
    </row>
    <row r="345" spans="1:5" x14ac:dyDescent="0.2">
      <c r="A345" s="11" t="s">
        <v>281</v>
      </c>
      <c r="B345" s="10" t="s">
        <v>850</v>
      </c>
      <c r="C345" s="24">
        <v>3.32</v>
      </c>
      <c r="D345" s="24">
        <v>2.3199999999999998</v>
      </c>
      <c r="E345" s="6">
        <v>0.06</v>
      </c>
    </row>
    <row r="346" spans="1:5" x14ac:dyDescent="0.2">
      <c r="A346" s="11" t="s">
        <v>282</v>
      </c>
      <c r="B346" s="10" t="s">
        <v>851</v>
      </c>
      <c r="C346" s="24">
        <v>4.8099999999999996</v>
      </c>
      <c r="D346" s="24">
        <v>3.37</v>
      </c>
      <c r="E346" s="6">
        <v>0.2</v>
      </c>
    </row>
    <row r="347" spans="1:5" x14ac:dyDescent="0.2">
      <c r="A347" s="11" t="s">
        <v>852</v>
      </c>
      <c r="B347" s="10" t="s">
        <v>853</v>
      </c>
      <c r="C347" s="24">
        <v>0</v>
      </c>
      <c r="D347" s="24">
        <v>0</v>
      </c>
      <c r="E347" s="6">
        <v>29</v>
      </c>
    </row>
    <row r="348" spans="1:5" x14ac:dyDescent="0.2">
      <c r="A348" s="11" t="s">
        <v>285</v>
      </c>
      <c r="B348" s="10" t="s">
        <v>854</v>
      </c>
      <c r="C348" s="24">
        <v>4.6500000000000004</v>
      </c>
      <c r="D348" s="24">
        <v>3.25</v>
      </c>
      <c r="E348" s="6">
        <v>0.125</v>
      </c>
    </row>
    <row r="349" spans="1:5" x14ac:dyDescent="0.2">
      <c r="A349" s="11" t="s">
        <v>286</v>
      </c>
      <c r="B349" s="10" t="s">
        <v>855</v>
      </c>
      <c r="C349" s="24">
        <v>6.66</v>
      </c>
      <c r="D349" s="24">
        <v>4.66</v>
      </c>
      <c r="E349" s="6">
        <v>0.113</v>
      </c>
    </row>
    <row r="350" spans="1:5" x14ac:dyDescent="0.2">
      <c r="A350" s="11" t="s">
        <v>283</v>
      </c>
      <c r="B350" s="10" t="s">
        <v>856</v>
      </c>
      <c r="C350" s="24">
        <v>300.42</v>
      </c>
      <c r="D350" s="24">
        <v>210.3</v>
      </c>
      <c r="E350" s="6">
        <v>30</v>
      </c>
    </row>
    <row r="351" spans="1:5" x14ac:dyDescent="0.2">
      <c r="A351" s="11" t="s">
        <v>284</v>
      </c>
      <c r="B351" s="10" t="s">
        <v>857</v>
      </c>
      <c r="C351" s="24">
        <v>2.76</v>
      </c>
      <c r="D351" s="24">
        <v>1.93</v>
      </c>
      <c r="E351" s="6">
        <v>0.16</v>
      </c>
    </row>
    <row r="352" spans="1:5" x14ac:dyDescent="0.2">
      <c r="A352" s="11" t="s">
        <v>288</v>
      </c>
      <c r="B352" s="10" t="s">
        <v>858</v>
      </c>
      <c r="C352" s="24">
        <v>13.32</v>
      </c>
      <c r="D352" s="24">
        <v>9.32</v>
      </c>
      <c r="E352" s="6">
        <v>0.2</v>
      </c>
    </row>
    <row r="353" spans="1:5" x14ac:dyDescent="0.2">
      <c r="A353" s="11" t="s">
        <v>859</v>
      </c>
      <c r="B353" s="10" t="s">
        <v>860</v>
      </c>
      <c r="C353" s="24">
        <v>36.04</v>
      </c>
      <c r="D353" s="24">
        <v>25.22</v>
      </c>
      <c r="E353" s="6">
        <v>3.9</v>
      </c>
    </row>
    <row r="354" spans="1:5" x14ac:dyDescent="0.2">
      <c r="A354" s="11" t="s">
        <v>861</v>
      </c>
      <c r="B354" s="10" t="s">
        <v>862</v>
      </c>
      <c r="C354" s="24">
        <v>58.24</v>
      </c>
      <c r="D354" s="24">
        <v>40.770000000000003</v>
      </c>
      <c r="E354" s="6">
        <v>7.5</v>
      </c>
    </row>
    <row r="355" spans="1:5" x14ac:dyDescent="0.2">
      <c r="A355" s="11" t="s">
        <v>193</v>
      </c>
      <c r="B355" s="10" t="s">
        <v>863</v>
      </c>
      <c r="C355" s="24">
        <v>54.06</v>
      </c>
      <c r="D355" s="24">
        <v>37.840000000000003</v>
      </c>
      <c r="E355" s="6">
        <v>3</v>
      </c>
    </row>
    <row r="356" spans="1:5" x14ac:dyDescent="0.2">
      <c r="A356" s="11" t="s">
        <v>194</v>
      </c>
      <c r="B356" s="10" t="s">
        <v>864</v>
      </c>
      <c r="C356" s="24">
        <v>80.5</v>
      </c>
      <c r="D356" s="24">
        <v>56.35</v>
      </c>
      <c r="E356" s="6">
        <v>4</v>
      </c>
    </row>
    <row r="357" spans="1:5" x14ac:dyDescent="0.2">
      <c r="A357" s="11" t="s">
        <v>195</v>
      </c>
      <c r="B357" s="10" t="s">
        <v>865</v>
      </c>
      <c r="C357" s="24">
        <v>93.72</v>
      </c>
      <c r="D357" s="24">
        <v>65.599999999999994</v>
      </c>
      <c r="E357" s="6">
        <v>6</v>
      </c>
    </row>
    <row r="358" spans="1:5" x14ac:dyDescent="0.2">
      <c r="A358" s="11" t="s">
        <v>196</v>
      </c>
      <c r="B358" s="10" t="s">
        <v>866</v>
      </c>
      <c r="C358" s="24">
        <v>168.23</v>
      </c>
      <c r="D358" s="24">
        <v>117.76</v>
      </c>
      <c r="E358" s="6">
        <v>12</v>
      </c>
    </row>
    <row r="359" spans="1:5" x14ac:dyDescent="0.2">
      <c r="A359" s="11" t="s">
        <v>197</v>
      </c>
      <c r="B359" s="10" t="s">
        <v>867</v>
      </c>
      <c r="C359" s="24">
        <v>120.16</v>
      </c>
      <c r="D359" s="24">
        <v>84.11</v>
      </c>
      <c r="E359" s="6">
        <v>18</v>
      </c>
    </row>
    <row r="360" spans="1:5" x14ac:dyDescent="0.2">
      <c r="A360" s="11" t="s">
        <v>198</v>
      </c>
      <c r="B360" s="10" t="s">
        <v>868</v>
      </c>
      <c r="C360" s="24">
        <v>204.28</v>
      </c>
      <c r="D360" s="24">
        <v>143</v>
      </c>
      <c r="E360" s="6">
        <v>28</v>
      </c>
    </row>
    <row r="361" spans="1:5" x14ac:dyDescent="0.2">
      <c r="A361" s="11" t="s">
        <v>19</v>
      </c>
      <c r="B361" s="10" t="s">
        <v>869</v>
      </c>
      <c r="C361" s="24">
        <v>38.58</v>
      </c>
      <c r="D361" s="24">
        <v>27.01</v>
      </c>
      <c r="E361" s="6">
        <v>3</v>
      </c>
    </row>
    <row r="362" spans="1:5" x14ac:dyDescent="0.2">
      <c r="A362" s="11" t="s">
        <v>870</v>
      </c>
      <c r="B362" s="10" t="s">
        <v>871</v>
      </c>
      <c r="C362" s="24">
        <v>44.09</v>
      </c>
      <c r="D362" s="24">
        <v>30.86</v>
      </c>
      <c r="E362" s="6">
        <v>3</v>
      </c>
    </row>
    <row r="363" spans="1:5" x14ac:dyDescent="0.2">
      <c r="A363" s="11" t="s">
        <v>872</v>
      </c>
      <c r="B363" s="10" t="s">
        <v>873</v>
      </c>
      <c r="C363" s="24">
        <v>38.58</v>
      </c>
      <c r="D363" s="24">
        <v>27.01</v>
      </c>
      <c r="E363" s="6">
        <v>3</v>
      </c>
    </row>
    <row r="364" spans="1:5" x14ac:dyDescent="0.2">
      <c r="A364" s="11" t="s">
        <v>71</v>
      </c>
      <c r="B364" s="10" t="s">
        <v>874</v>
      </c>
      <c r="C364" s="24">
        <v>13.21</v>
      </c>
      <c r="D364" s="24">
        <v>9.25</v>
      </c>
      <c r="E364" s="6">
        <v>0.17</v>
      </c>
    </row>
    <row r="365" spans="1:5" x14ac:dyDescent="0.2">
      <c r="A365" s="11" t="s">
        <v>86</v>
      </c>
      <c r="B365" s="10" t="s">
        <v>875</v>
      </c>
      <c r="C365" s="24">
        <v>14.41</v>
      </c>
      <c r="D365" s="24">
        <v>10.08</v>
      </c>
      <c r="E365" s="6">
        <v>0.19</v>
      </c>
    </row>
    <row r="366" spans="1:5" x14ac:dyDescent="0.2">
      <c r="A366" s="11" t="s">
        <v>107</v>
      </c>
      <c r="B366" s="10" t="s">
        <v>876</v>
      </c>
      <c r="C366" s="24">
        <v>18.02</v>
      </c>
      <c r="D366" s="24">
        <v>12.61</v>
      </c>
      <c r="E366" s="6">
        <v>0.28000000000000003</v>
      </c>
    </row>
    <row r="367" spans="1:5" x14ac:dyDescent="0.2">
      <c r="A367" s="11" t="s">
        <v>186</v>
      </c>
      <c r="B367" s="10" t="s">
        <v>877</v>
      </c>
      <c r="C367" s="24">
        <v>24.02</v>
      </c>
      <c r="D367" s="24">
        <v>16.82</v>
      </c>
      <c r="E367" s="6">
        <v>0.17</v>
      </c>
    </row>
    <row r="368" spans="1:5" x14ac:dyDescent="0.2">
      <c r="A368" s="11" t="s">
        <v>167</v>
      </c>
      <c r="B368" s="10" t="s">
        <v>878</v>
      </c>
      <c r="C368" s="24">
        <v>20.37</v>
      </c>
      <c r="D368" s="24">
        <v>14.26</v>
      </c>
      <c r="E368" s="6">
        <v>0.19</v>
      </c>
    </row>
    <row r="369" spans="1:5" x14ac:dyDescent="0.2">
      <c r="A369" s="11" t="s">
        <v>221</v>
      </c>
      <c r="B369" s="10" t="s">
        <v>879</v>
      </c>
      <c r="C369" s="24">
        <v>6</v>
      </c>
      <c r="D369" s="24">
        <v>4.2</v>
      </c>
      <c r="E369" s="6">
        <v>7.0000000000000007E-2</v>
      </c>
    </row>
    <row r="370" spans="1:5" x14ac:dyDescent="0.2">
      <c r="A370" s="11" t="s">
        <v>42</v>
      </c>
      <c r="B370" s="10" t="s">
        <v>880</v>
      </c>
      <c r="C370" s="24">
        <v>18.02</v>
      </c>
      <c r="D370" s="24">
        <v>12.61</v>
      </c>
      <c r="E370" s="6">
        <v>0.44</v>
      </c>
    </row>
    <row r="371" spans="1:5" x14ac:dyDescent="0.2">
      <c r="A371" s="11" t="s">
        <v>205</v>
      </c>
      <c r="B371" s="10" t="s">
        <v>881</v>
      </c>
      <c r="C371" s="24">
        <v>39.119999999999997</v>
      </c>
      <c r="D371" s="24">
        <v>27.38</v>
      </c>
      <c r="E371" s="6">
        <v>1.17</v>
      </c>
    </row>
    <row r="372" spans="1:5" x14ac:dyDescent="0.2">
      <c r="A372" s="11" t="s">
        <v>114</v>
      </c>
      <c r="B372" s="10" t="s">
        <v>882</v>
      </c>
      <c r="C372" s="24">
        <v>19.22</v>
      </c>
      <c r="D372" s="24">
        <v>13.45</v>
      </c>
      <c r="E372" s="6">
        <v>0.4</v>
      </c>
    </row>
    <row r="373" spans="1:5" x14ac:dyDescent="0.2">
      <c r="A373" s="11" t="s">
        <v>883</v>
      </c>
      <c r="B373" s="10" t="s">
        <v>884</v>
      </c>
      <c r="C373" s="24">
        <v>1.19</v>
      </c>
      <c r="D373" s="24">
        <v>0.83</v>
      </c>
      <c r="E373" s="6">
        <v>0</v>
      </c>
    </row>
    <row r="374" spans="1:5" x14ac:dyDescent="0.2">
      <c r="A374" s="11" t="s">
        <v>241</v>
      </c>
      <c r="B374" s="10" t="s">
        <v>885</v>
      </c>
      <c r="C374" s="24">
        <v>3.3</v>
      </c>
      <c r="D374" s="24">
        <v>2.31</v>
      </c>
      <c r="E374" s="6">
        <v>0.5</v>
      </c>
    </row>
    <row r="375" spans="1:5" x14ac:dyDescent="0.2">
      <c r="A375" s="11" t="s">
        <v>168</v>
      </c>
      <c r="B375" s="10" t="s">
        <v>886</v>
      </c>
      <c r="C375" s="24">
        <v>20.420000000000002</v>
      </c>
      <c r="D375" s="24">
        <v>14.3</v>
      </c>
      <c r="E375" s="6">
        <v>0.19</v>
      </c>
    </row>
    <row r="376" spans="1:5" x14ac:dyDescent="0.2">
      <c r="A376" s="11" t="s">
        <v>177</v>
      </c>
      <c r="B376" s="10" t="s">
        <v>887</v>
      </c>
      <c r="C376" s="24">
        <v>22.83</v>
      </c>
      <c r="D376" s="24">
        <v>15.98</v>
      </c>
      <c r="E376" s="6">
        <v>0.19</v>
      </c>
    </row>
    <row r="377" spans="1:5" x14ac:dyDescent="0.2">
      <c r="A377" s="11" t="s">
        <v>29</v>
      </c>
      <c r="B377" s="10" t="s">
        <v>888</v>
      </c>
      <c r="C377" s="24">
        <v>19.829999999999998</v>
      </c>
      <c r="D377" s="24">
        <v>13.88</v>
      </c>
      <c r="E377" s="6">
        <v>1.3</v>
      </c>
    </row>
    <row r="378" spans="1:5" x14ac:dyDescent="0.2">
      <c r="A378" s="11" t="s">
        <v>21</v>
      </c>
      <c r="B378" s="10" t="s">
        <v>889</v>
      </c>
      <c r="C378" s="24">
        <v>60.63</v>
      </c>
      <c r="D378" s="24">
        <v>42.44</v>
      </c>
      <c r="E378" s="6">
        <v>4.2</v>
      </c>
    </row>
    <row r="379" spans="1:5" x14ac:dyDescent="0.2">
      <c r="A379" s="11" t="s">
        <v>890</v>
      </c>
      <c r="B379" s="10" t="s">
        <v>891</v>
      </c>
      <c r="C379" s="24">
        <v>60.63</v>
      </c>
      <c r="D379" s="24">
        <v>42.44</v>
      </c>
      <c r="E379" s="6">
        <v>4.2</v>
      </c>
    </row>
    <row r="380" spans="1:5" x14ac:dyDescent="0.2">
      <c r="A380" s="11" t="s">
        <v>892</v>
      </c>
      <c r="B380" s="10" t="s">
        <v>893</v>
      </c>
      <c r="C380" s="24">
        <v>60.63</v>
      </c>
      <c r="D380" s="24">
        <v>42.44</v>
      </c>
      <c r="E380" s="6">
        <v>4.2</v>
      </c>
    </row>
    <row r="381" spans="1:5" x14ac:dyDescent="0.2">
      <c r="A381" s="11" t="s">
        <v>72</v>
      </c>
      <c r="B381" s="10" t="s">
        <v>874</v>
      </c>
      <c r="C381" s="24">
        <v>21.15</v>
      </c>
      <c r="D381" s="24">
        <v>14.81</v>
      </c>
      <c r="E381" s="6">
        <v>0.31</v>
      </c>
    </row>
    <row r="382" spans="1:5" x14ac:dyDescent="0.2">
      <c r="A382" s="11" t="s">
        <v>87</v>
      </c>
      <c r="B382" s="10" t="s">
        <v>875</v>
      </c>
      <c r="C382" s="24">
        <v>22.47</v>
      </c>
      <c r="D382" s="24">
        <v>15.73</v>
      </c>
      <c r="E382" s="6">
        <v>0.36</v>
      </c>
    </row>
    <row r="383" spans="1:5" x14ac:dyDescent="0.2">
      <c r="A383" s="11" t="s">
        <v>94</v>
      </c>
      <c r="B383" s="10" t="s">
        <v>894</v>
      </c>
      <c r="C383" s="24">
        <v>22.83</v>
      </c>
      <c r="D383" s="24">
        <v>15.98</v>
      </c>
      <c r="E383" s="6">
        <v>0.33</v>
      </c>
    </row>
    <row r="384" spans="1:5" x14ac:dyDescent="0.2">
      <c r="A384" s="11" t="s">
        <v>108</v>
      </c>
      <c r="B384" s="10" t="s">
        <v>876</v>
      </c>
      <c r="C384" s="24">
        <v>26.43</v>
      </c>
      <c r="D384" s="24">
        <v>18.5</v>
      </c>
      <c r="E384" s="6">
        <v>0.5</v>
      </c>
    </row>
    <row r="385" spans="1:5" x14ac:dyDescent="0.2">
      <c r="A385" s="11" t="s">
        <v>187</v>
      </c>
      <c r="B385" s="10" t="s">
        <v>877</v>
      </c>
      <c r="C385" s="24">
        <v>32.43</v>
      </c>
      <c r="D385" s="24">
        <v>22.7</v>
      </c>
      <c r="E385" s="6">
        <v>0.31</v>
      </c>
    </row>
    <row r="386" spans="1:5" x14ac:dyDescent="0.2">
      <c r="A386" s="11" t="s">
        <v>169</v>
      </c>
      <c r="B386" s="10" t="s">
        <v>878</v>
      </c>
      <c r="C386" s="24">
        <v>26.32</v>
      </c>
      <c r="D386" s="24">
        <v>18.43</v>
      </c>
      <c r="E386" s="6">
        <v>0.3</v>
      </c>
    </row>
    <row r="387" spans="1:5" x14ac:dyDescent="0.2">
      <c r="A387" s="11" t="s">
        <v>222</v>
      </c>
      <c r="B387" s="10" t="s">
        <v>879</v>
      </c>
      <c r="C387" s="24">
        <v>7.2</v>
      </c>
      <c r="D387" s="24">
        <v>5.04</v>
      </c>
      <c r="E387" s="6">
        <v>0.1</v>
      </c>
    </row>
    <row r="388" spans="1:5" x14ac:dyDescent="0.2">
      <c r="A388" s="11" t="s">
        <v>43</v>
      </c>
      <c r="B388" s="10" t="s">
        <v>880</v>
      </c>
      <c r="C388" s="24">
        <v>21.62</v>
      </c>
      <c r="D388" s="24">
        <v>15.13</v>
      </c>
      <c r="E388" s="6">
        <v>0.5</v>
      </c>
    </row>
    <row r="389" spans="1:5" x14ac:dyDescent="0.2">
      <c r="A389" s="11" t="s">
        <v>206</v>
      </c>
      <c r="B389" s="10" t="s">
        <v>895</v>
      </c>
      <c r="C389" s="24">
        <v>39.68</v>
      </c>
      <c r="D389" s="24">
        <v>27.77</v>
      </c>
      <c r="E389" s="6">
        <v>1.18</v>
      </c>
    </row>
    <row r="390" spans="1:5" x14ac:dyDescent="0.2">
      <c r="A390" s="11" t="s">
        <v>896</v>
      </c>
      <c r="B390" s="10" t="s">
        <v>897</v>
      </c>
      <c r="C390" s="24">
        <v>42.06</v>
      </c>
      <c r="D390" s="24">
        <v>29.44</v>
      </c>
      <c r="E390" s="6">
        <v>1.71</v>
      </c>
    </row>
    <row r="391" spans="1:5" x14ac:dyDescent="0.2">
      <c r="A391" s="11" t="s">
        <v>898</v>
      </c>
      <c r="B391" s="10" t="s">
        <v>899</v>
      </c>
      <c r="C391" s="24">
        <v>43.26</v>
      </c>
      <c r="D391" s="24">
        <v>30.28</v>
      </c>
      <c r="E391" s="6">
        <v>1.71</v>
      </c>
    </row>
    <row r="392" spans="1:5" x14ac:dyDescent="0.2">
      <c r="A392" s="11" t="s">
        <v>115</v>
      </c>
      <c r="B392" s="10" t="s">
        <v>882</v>
      </c>
      <c r="C392" s="24">
        <v>30.03</v>
      </c>
      <c r="D392" s="24">
        <v>21.02</v>
      </c>
      <c r="E392" s="6">
        <v>0.7</v>
      </c>
    </row>
    <row r="393" spans="1:5" x14ac:dyDescent="0.2">
      <c r="A393" s="11" t="s">
        <v>900</v>
      </c>
      <c r="B393" s="10" t="s">
        <v>901</v>
      </c>
      <c r="C393" s="24">
        <v>1.19</v>
      </c>
      <c r="D393" s="24">
        <v>0.83</v>
      </c>
      <c r="E393" s="6">
        <v>0.01</v>
      </c>
    </row>
    <row r="394" spans="1:5" x14ac:dyDescent="0.2">
      <c r="A394" s="11" t="s">
        <v>902</v>
      </c>
      <c r="B394" s="10" t="s">
        <v>903</v>
      </c>
      <c r="C394" s="24">
        <v>2.39</v>
      </c>
      <c r="D394" s="24">
        <v>1.68</v>
      </c>
      <c r="E394" s="6">
        <v>0.01</v>
      </c>
    </row>
    <row r="395" spans="1:5" x14ac:dyDescent="0.2">
      <c r="A395" s="11" t="s">
        <v>904</v>
      </c>
      <c r="B395" s="10" t="s">
        <v>905</v>
      </c>
      <c r="C395" s="24">
        <v>1.19</v>
      </c>
      <c r="D395" s="24">
        <v>0.83</v>
      </c>
      <c r="E395" s="6">
        <v>0</v>
      </c>
    </row>
    <row r="396" spans="1:5" x14ac:dyDescent="0.2">
      <c r="A396" s="11" t="s">
        <v>242</v>
      </c>
      <c r="B396" s="10" t="s">
        <v>906</v>
      </c>
      <c r="C396" s="24">
        <v>3.3</v>
      </c>
      <c r="D396" s="24">
        <v>2.31</v>
      </c>
      <c r="E396" s="6">
        <v>0.5</v>
      </c>
    </row>
    <row r="397" spans="1:5" x14ac:dyDescent="0.2">
      <c r="A397" s="11" t="s">
        <v>123</v>
      </c>
      <c r="B397" s="10" t="s">
        <v>907</v>
      </c>
      <c r="C397" s="24">
        <v>26.43</v>
      </c>
      <c r="D397" s="24">
        <v>18.5</v>
      </c>
      <c r="E397" s="6">
        <v>0.44</v>
      </c>
    </row>
    <row r="398" spans="1:5" x14ac:dyDescent="0.2">
      <c r="A398" s="11" t="s">
        <v>170</v>
      </c>
      <c r="B398" s="10" t="s">
        <v>886</v>
      </c>
      <c r="C398" s="24">
        <v>26.39</v>
      </c>
      <c r="D398" s="24">
        <v>18.47</v>
      </c>
      <c r="E398" s="6">
        <v>0.28999999999999998</v>
      </c>
    </row>
    <row r="399" spans="1:5" x14ac:dyDescent="0.2">
      <c r="A399" s="11" t="s">
        <v>79</v>
      </c>
      <c r="B399" s="10" t="s">
        <v>908</v>
      </c>
      <c r="C399" s="24">
        <v>21.62</v>
      </c>
      <c r="D399" s="24">
        <v>15.13</v>
      </c>
      <c r="E399" s="6">
        <v>0.27</v>
      </c>
    </row>
    <row r="400" spans="1:5" x14ac:dyDescent="0.2">
      <c r="A400" s="11" t="s">
        <v>146</v>
      </c>
      <c r="B400" s="10" t="s">
        <v>909</v>
      </c>
      <c r="C400" s="24">
        <v>31.24</v>
      </c>
      <c r="D400" s="24">
        <v>21.87</v>
      </c>
      <c r="E400" s="6">
        <v>0.63</v>
      </c>
    </row>
    <row r="401" spans="1:5" x14ac:dyDescent="0.2">
      <c r="A401" s="11" t="s">
        <v>248</v>
      </c>
      <c r="B401" s="10" t="s">
        <v>910</v>
      </c>
      <c r="C401" s="24">
        <v>2.39</v>
      </c>
      <c r="D401" s="24">
        <v>1.68</v>
      </c>
      <c r="E401" s="6">
        <v>0.01</v>
      </c>
    </row>
    <row r="402" spans="1:5" x14ac:dyDescent="0.2">
      <c r="A402" s="11" t="s">
        <v>171</v>
      </c>
      <c r="B402" s="10" t="s">
        <v>911</v>
      </c>
      <c r="C402" s="24">
        <v>26.43</v>
      </c>
      <c r="D402" s="24">
        <v>18.5</v>
      </c>
      <c r="E402" s="6">
        <v>0.31</v>
      </c>
    </row>
    <row r="403" spans="1:5" x14ac:dyDescent="0.2">
      <c r="A403" s="11" t="s">
        <v>178</v>
      </c>
      <c r="B403" s="10" t="s">
        <v>912</v>
      </c>
      <c r="C403" s="24">
        <v>30.03</v>
      </c>
      <c r="D403" s="24">
        <v>21.02</v>
      </c>
      <c r="E403" s="6">
        <v>0.35</v>
      </c>
    </row>
    <row r="404" spans="1:5" x14ac:dyDescent="0.2">
      <c r="A404" s="11" t="s">
        <v>30</v>
      </c>
      <c r="B404" s="10" t="s">
        <v>913</v>
      </c>
      <c r="C404" s="24">
        <v>29.76</v>
      </c>
      <c r="D404" s="24">
        <v>20.83</v>
      </c>
      <c r="E404" s="6">
        <v>1.5</v>
      </c>
    </row>
    <row r="405" spans="1:5" x14ac:dyDescent="0.2">
      <c r="A405" s="11" t="s">
        <v>914</v>
      </c>
      <c r="B405" s="10" t="s">
        <v>915</v>
      </c>
      <c r="C405" s="24">
        <v>6</v>
      </c>
      <c r="D405" s="24">
        <v>4.2</v>
      </c>
      <c r="E405" s="6">
        <v>0.35</v>
      </c>
    </row>
    <row r="406" spans="1:5" x14ac:dyDescent="0.2">
      <c r="A406" s="11" t="s">
        <v>916</v>
      </c>
      <c r="B406" s="10" t="s">
        <v>917</v>
      </c>
      <c r="C406" s="24">
        <v>1.19</v>
      </c>
      <c r="D406" s="24">
        <v>0.83</v>
      </c>
      <c r="E406" s="6">
        <v>0.02</v>
      </c>
    </row>
    <row r="407" spans="1:5" x14ac:dyDescent="0.2">
      <c r="A407" s="11" t="s">
        <v>918</v>
      </c>
      <c r="B407" s="10" t="s">
        <v>919</v>
      </c>
      <c r="C407" s="24">
        <v>7.2</v>
      </c>
      <c r="D407" s="24">
        <v>5.04</v>
      </c>
      <c r="E407" s="6">
        <v>0.25</v>
      </c>
    </row>
    <row r="408" spans="1:5" x14ac:dyDescent="0.2">
      <c r="A408" s="11" t="s">
        <v>920</v>
      </c>
      <c r="B408" s="10" t="s">
        <v>921</v>
      </c>
      <c r="C408" s="24">
        <v>7.2</v>
      </c>
      <c r="D408" s="24">
        <v>5.04</v>
      </c>
      <c r="E408" s="6">
        <v>0.24</v>
      </c>
    </row>
    <row r="409" spans="1:5" x14ac:dyDescent="0.2">
      <c r="A409" s="11" t="s">
        <v>922</v>
      </c>
      <c r="B409" s="10" t="s">
        <v>923</v>
      </c>
      <c r="C409" s="24">
        <v>7.2</v>
      </c>
      <c r="D409" s="24">
        <v>5.04</v>
      </c>
      <c r="E409" s="6">
        <v>0.18</v>
      </c>
    </row>
    <row r="410" spans="1:5" x14ac:dyDescent="0.2">
      <c r="A410" s="11" t="s">
        <v>924</v>
      </c>
      <c r="B410" s="10" t="s">
        <v>925</v>
      </c>
      <c r="C410" s="24">
        <v>6</v>
      </c>
      <c r="D410" s="24">
        <v>4.2</v>
      </c>
      <c r="E410" s="6">
        <v>0.21</v>
      </c>
    </row>
    <row r="411" spans="1:5" x14ac:dyDescent="0.2">
      <c r="A411" s="11" t="s">
        <v>926</v>
      </c>
      <c r="B411" s="10" t="s">
        <v>927</v>
      </c>
      <c r="C411" s="24">
        <v>1.19</v>
      </c>
      <c r="D411" s="24">
        <v>0.83</v>
      </c>
      <c r="E411" s="6">
        <v>0</v>
      </c>
    </row>
    <row r="412" spans="1:5" x14ac:dyDescent="0.2">
      <c r="A412" s="11" t="s">
        <v>928</v>
      </c>
      <c r="B412" s="10" t="s">
        <v>929</v>
      </c>
      <c r="C412" s="24">
        <v>6.6</v>
      </c>
      <c r="D412" s="24">
        <v>4.62</v>
      </c>
      <c r="E412" s="6">
        <v>0.18</v>
      </c>
    </row>
    <row r="413" spans="1:5" x14ac:dyDescent="0.2">
      <c r="A413" s="11" t="s">
        <v>930</v>
      </c>
      <c r="B413" s="10" t="s">
        <v>931</v>
      </c>
      <c r="C413" s="24">
        <v>6.6</v>
      </c>
      <c r="D413" s="24">
        <v>4.62</v>
      </c>
      <c r="E413" s="6">
        <v>0.11</v>
      </c>
    </row>
    <row r="414" spans="1:5" x14ac:dyDescent="0.2">
      <c r="A414" s="11" t="s">
        <v>23</v>
      </c>
      <c r="B414" s="10" t="s">
        <v>932</v>
      </c>
      <c r="C414" s="24">
        <v>88.19</v>
      </c>
      <c r="D414" s="24">
        <v>61.73</v>
      </c>
      <c r="E414" s="6">
        <v>8.4</v>
      </c>
    </row>
    <row r="415" spans="1:5" x14ac:dyDescent="0.2">
      <c r="A415" s="11" t="s">
        <v>933</v>
      </c>
      <c r="B415" s="10" t="s">
        <v>934</v>
      </c>
      <c r="C415" s="24">
        <v>120.16</v>
      </c>
      <c r="D415" s="24">
        <v>84.11</v>
      </c>
      <c r="E415" s="6">
        <v>8.4</v>
      </c>
    </row>
    <row r="416" spans="1:5" x14ac:dyDescent="0.2">
      <c r="A416" s="11" t="s">
        <v>935</v>
      </c>
      <c r="B416" s="10" t="s">
        <v>936</v>
      </c>
      <c r="C416" s="24">
        <v>88.19</v>
      </c>
      <c r="D416" s="24">
        <v>61.73</v>
      </c>
      <c r="E416" s="6">
        <v>8.4</v>
      </c>
    </row>
    <row r="417" spans="1:5" x14ac:dyDescent="0.2">
      <c r="A417" s="11" t="s">
        <v>73</v>
      </c>
      <c r="B417" s="10" t="s">
        <v>874</v>
      </c>
      <c r="C417" s="24">
        <v>33.64</v>
      </c>
      <c r="D417" s="24">
        <v>23.55</v>
      </c>
      <c r="E417" s="6">
        <v>1.05</v>
      </c>
    </row>
    <row r="418" spans="1:5" x14ac:dyDescent="0.2">
      <c r="A418" s="11" t="s">
        <v>88</v>
      </c>
      <c r="B418" s="10" t="s">
        <v>875</v>
      </c>
      <c r="C418" s="24">
        <v>34.840000000000003</v>
      </c>
      <c r="D418" s="24">
        <v>24.39</v>
      </c>
      <c r="E418" s="6">
        <v>1.26</v>
      </c>
    </row>
    <row r="419" spans="1:5" x14ac:dyDescent="0.2">
      <c r="A419" s="11" t="s">
        <v>95</v>
      </c>
      <c r="B419" s="10" t="s">
        <v>894</v>
      </c>
      <c r="C419" s="24">
        <v>40.85</v>
      </c>
      <c r="D419" s="24">
        <v>28.6</v>
      </c>
      <c r="E419" s="6">
        <v>1.2</v>
      </c>
    </row>
    <row r="420" spans="1:5" x14ac:dyDescent="0.2">
      <c r="A420" s="11" t="s">
        <v>109</v>
      </c>
      <c r="B420" s="10" t="s">
        <v>876</v>
      </c>
      <c r="C420" s="24">
        <v>52.87</v>
      </c>
      <c r="D420" s="24">
        <v>37.01</v>
      </c>
      <c r="E420" s="6">
        <v>1.78</v>
      </c>
    </row>
    <row r="421" spans="1:5" x14ac:dyDescent="0.2">
      <c r="A421" s="11" t="s">
        <v>188</v>
      </c>
      <c r="B421" s="10" t="s">
        <v>877</v>
      </c>
      <c r="C421" s="24">
        <v>40.85</v>
      </c>
      <c r="D421" s="24">
        <v>28.6</v>
      </c>
      <c r="E421" s="6">
        <v>1.1299999999999999</v>
      </c>
    </row>
    <row r="422" spans="1:5" x14ac:dyDescent="0.2">
      <c r="A422" s="11" t="s">
        <v>223</v>
      </c>
      <c r="B422" s="10" t="s">
        <v>879</v>
      </c>
      <c r="C422" s="24">
        <v>12</v>
      </c>
      <c r="D422" s="24">
        <v>8.4</v>
      </c>
      <c r="E422" s="6">
        <v>0.18</v>
      </c>
    </row>
    <row r="423" spans="1:5" x14ac:dyDescent="0.2">
      <c r="A423" s="11" t="s">
        <v>44</v>
      </c>
      <c r="B423" s="10" t="s">
        <v>880</v>
      </c>
      <c r="C423" s="24">
        <v>33.64</v>
      </c>
      <c r="D423" s="24">
        <v>23.55</v>
      </c>
      <c r="E423" s="6">
        <v>1.81</v>
      </c>
    </row>
    <row r="424" spans="1:5" x14ac:dyDescent="0.2">
      <c r="A424" s="11" t="s">
        <v>116</v>
      </c>
      <c r="B424" s="10" t="s">
        <v>882</v>
      </c>
      <c r="C424" s="24">
        <v>60.07</v>
      </c>
      <c r="D424" s="24">
        <v>42.05</v>
      </c>
      <c r="E424" s="6">
        <v>2.4</v>
      </c>
    </row>
    <row r="425" spans="1:5" x14ac:dyDescent="0.2">
      <c r="A425" s="11" t="s">
        <v>937</v>
      </c>
      <c r="B425" s="10" t="s">
        <v>938</v>
      </c>
      <c r="C425" s="24">
        <v>1.8</v>
      </c>
      <c r="D425" s="24">
        <v>1.26</v>
      </c>
      <c r="E425" s="6">
        <v>0.01</v>
      </c>
    </row>
    <row r="426" spans="1:5" x14ac:dyDescent="0.2">
      <c r="A426" s="11" t="s">
        <v>939</v>
      </c>
      <c r="B426" s="10" t="s">
        <v>940</v>
      </c>
      <c r="C426" s="24">
        <v>0.7</v>
      </c>
      <c r="D426" s="24">
        <v>0.49</v>
      </c>
      <c r="E426" s="6">
        <v>0.01</v>
      </c>
    </row>
    <row r="427" spans="1:5" x14ac:dyDescent="0.2">
      <c r="A427" s="11" t="s">
        <v>941</v>
      </c>
      <c r="B427" s="10" t="s">
        <v>942</v>
      </c>
      <c r="C427" s="24">
        <v>3.47</v>
      </c>
      <c r="D427" s="24">
        <v>2.4300000000000002</v>
      </c>
      <c r="E427" s="6">
        <v>0.31</v>
      </c>
    </row>
    <row r="428" spans="1:5" x14ac:dyDescent="0.2">
      <c r="A428" s="11" t="s">
        <v>943</v>
      </c>
      <c r="B428" s="10" t="s">
        <v>944</v>
      </c>
      <c r="C428" s="24">
        <v>0.88</v>
      </c>
      <c r="D428" s="24">
        <v>0.62</v>
      </c>
      <c r="E428" s="6">
        <v>0.08</v>
      </c>
    </row>
    <row r="429" spans="1:5" x14ac:dyDescent="0.2">
      <c r="A429" s="11" t="s">
        <v>945</v>
      </c>
      <c r="B429" s="10" t="s">
        <v>946</v>
      </c>
      <c r="C429" s="24">
        <v>0.74</v>
      </c>
      <c r="D429" s="24">
        <v>0.52</v>
      </c>
      <c r="E429" s="6">
        <v>0.08</v>
      </c>
    </row>
    <row r="430" spans="1:5" x14ac:dyDescent="0.2">
      <c r="A430" s="11" t="s">
        <v>947</v>
      </c>
      <c r="B430" s="10" t="s">
        <v>948</v>
      </c>
      <c r="C430" s="24">
        <v>0.32</v>
      </c>
      <c r="D430" s="24">
        <v>0.22</v>
      </c>
      <c r="E430" s="6">
        <v>0.01</v>
      </c>
    </row>
    <row r="431" spans="1:5" x14ac:dyDescent="0.2">
      <c r="A431" s="11" t="s">
        <v>147</v>
      </c>
      <c r="B431" s="10" t="s">
        <v>949</v>
      </c>
      <c r="C431" s="24">
        <v>38.44</v>
      </c>
      <c r="D431" s="24">
        <v>26.91</v>
      </c>
      <c r="E431" s="6">
        <v>0.5</v>
      </c>
    </row>
    <row r="432" spans="1:5" x14ac:dyDescent="0.2">
      <c r="A432" s="11" t="s">
        <v>124</v>
      </c>
      <c r="B432" s="10" t="s">
        <v>950</v>
      </c>
      <c r="C432" s="24">
        <v>50.46</v>
      </c>
      <c r="D432" s="24">
        <v>35.32</v>
      </c>
      <c r="E432" s="6">
        <v>1.4</v>
      </c>
    </row>
    <row r="433" spans="1:5" x14ac:dyDescent="0.2">
      <c r="A433" s="11" t="s">
        <v>125</v>
      </c>
      <c r="B433" s="10" t="s">
        <v>951</v>
      </c>
      <c r="C433" s="24">
        <v>51.66</v>
      </c>
      <c r="D433" s="24">
        <v>36.159999999999997</v>
      </c>
      <c r="E433" s="6">
        <v>1.45</v>
      </c>
    </row>
    <row r="434" spans="1:5" x14ac:dyDescent="0.2">
      <c r="A434" s="11" t="s">
        <v>148</v>
      </c>
      <c r="B434" s="10" t="s">
        <v>952</v>
      </c>
      <c r="C434" s="24">
        <v>38.57</v>
      </c>
      <c r="D434" s="24">
        <v>27</v>
      </c>
      <c r="E434" s="6">
        <v>0.64</v>
      </c>
    </row>
    <row r="435" spans="1:5" x14ac:dyDescent="0.2">
      <c r="A435" s="11" t="s">
        <v>249</v>
      </c>
      <c r="B435" s="10" t="s">
        <v>953</v>
      </c>
      <c r="C435" s="24">
        <v>2.39</v>
      </c>
      <c r="D435" s="24">
        <v>1.68</v>
      </c>
      <c r="E435" s="6">
        <v>0.02</v>
      </c>
    </row>
    <row r="436" spans="1:5" x14ac:dyDescent="0.2">
      <c r="A436" s="11" t="s">
        <v>172</v>
      </c>
      <c r="B436" s="10" t="s">
        <v>954</v>
      </c>
      <c r="C436" s="24">
        <v>48.02</v>
      </c>
      <c r="D436" s="24">
        <v>33.61</v>
      </c>
      <c r="E436" s="6">
        <v>1.05</v>
      </c>
    </row>
    <row r="437" spans="1:5" x14ac:dyDescent="0.2">
      <c r="A437" s="11" t="s">
        <v>81</v>
      </c>
      <c r="B437" s="10" t="s">
        <v>955</v>
      </c>
      <c r="C437" s="24">
        <v>32.43</v>
      </c>
      <c r="D437" s="24">
        <v>22.7</v>
      </c>
      <c r="E437" s="6">
        <v>0.73</v>
      </c>
    </row>
    <row r="438" spans="1:5" x14ac:dyDescent="0.2">
      <c r="A438" s="11" t="s">
        <v>80</v>
      </c>
      <c r="B438" s="10" t="s">
        <v>956</v>
      </c>
      <c r="C438" s="24">
        <v>33.06</v>
      </c>
      <c r="D438" s="24">
        <v>23.14</v>
      </c>
      <c r="E438" s="6">
        <v>0.7</v>
      </c>
    </row>
    <row r="439" spans="1:5" x14ac:dyDescent="0.2">
      <c r="A439" s="11" t="s">
        <v>173</v>
      </c>
      <c r="B439" s="10" t="s">
        <v>957</v>
      </c>
      <c r="C439" s="24">
        <v>48.06</v>
      </c>
      <c r="D439" s="24">
        <v>33.64</v>
      </c>
      <c r="E439" s="6">
        <v>1.08</v>
      </c>
    </row>
    <row r="440" spans="1:5" x14ac:dyDescent="0.2">
      <c r="A440" s="11" t="s">
        <v>179</v>
      </c>
      <c r="B440" s="10" t="s">
        <v>958</v>
      </c>
      <c r="C440" s="24">
        <v>51.66</v>
      </c>
      <c r="D440" s="24">
        <v>36.159999999999997</v>
      </c>
      <c r="E440" s="6">
        <v>1.28</v>
      </c>
    </row>
    <row r="441" spans="1:5" x14ac:dyDescent="0.2">
      <c r="A441" s="11" t="s">
        <v>25</v>
      </c>
      <c r="B441" s="10" t="s">
        <v>959</v>
      </c>
      <c r="C441" s="24">
        <v>115.75</v>
      </c>
      <c r="D441" s="24">
        <v>81.03</v>
      </c>
      <c r="E441" s="6">
        <v>10.6</v>
      </c>
    </row>
    <row r="442" spans="1:5" x14ac:dyDescent="0.2">
      <c r="A442" s="11" t="s">
        <v>960</v>
      </c>
      <c r="B442" s="10" t="s">
        <v>961</v>
      </c>
      <c r="C442" s="23">
        <v>143.31</v>
      </c>
      <c r="D442" s="23">
        <v>100.32</v>
      </c>
      <c r="E442" s="6">
        <v>10.6</v>
      </c>
    </row>
    <row r="443" spans="1:5" x14ac:dyDescent="0.2">
      <c r="A443" s="11" t="s">
        <v>962</v>
      </c>
      <c r="B443" s="10" t="s">
        <v>963</v>
      </c>
      <c r="C443" s="24">
        <v>115.75</v>
      </c>
      <c r="D443" s="24">
        <v>81.03</v>
      </c>
      <c r="E443" s="6">
        <v>10.6</v>
      </c>
    </row>
    <row r="444" spans="1:5" x14ac:dyDescent="0.2">
      <c r="A444" s="11" t="s">
        <v>74</v>
      </c>
      <c r="B444" s="10" t="s">
        <v>874</v>
      </c>
      <c r="C444" s="24">
        <v>40.85</v>
      </c>
      <c r="D444" s="24">
        <v>28.6</v>
      </c>
      <c r="E444" s="6">
        <v>1.9</v>
      </c>
    </row>
    <row r="445" spans="1:5" x14ac:dyDescent="0.2">
      <c r="A445" s="11" t="s">
        <v>89</v>
      </c>
      <c r="B445" s="10" t="s">
        <v>875</v>
      </c>
      <c r="C445" s="24">
        <v>48.06</v>
      </c>
      <c r="D445" s="24">
        <v>33.64</v>
      </c>
      <c r="E445" s="6">
        <v>2.4900000000000002</v>
      </c>
    </row>
    <row r="446" spans="1:5" x14ac:dyDescent="0.2">
      <c r="A446" s="11" t="s">
        <v>97</v>
      </c>
      <c r="B446" s="10" t="s">
        <v>894</v>
      </c>
      <c r="C446" s="24">
        <v>54.06</v>
      </c>
      <c r="D446" s="24">
        <v>37.840000000000003</v>
      </c>
      <c r="E446" s="6">
        <v>2.2000000000000002</v>
      </c>
    </row>
    <row r="447" spans="1:5" x14ac:dyDescent="0.2">
      <c r="A447" s="11" t="s">
        <v>110</v>
      </c>
      <c r="B447" s="10" t="s">
        <v>876</v>
      </c>
      <c r="C447" s="24">
        <v>66.09</v>
      </c>
      <c r="D447" s="24">
        <v>46.27</v>
      </c>
      <c r="E447" s="6">
        <v>3.59</v>
      </c>
    </row>
    <row r="448" spans="1:5" x14ac:dyDescent="0.2">
      <c r="A448" s="11" t="s">
        <v>189</v>
      </c>
      <c r="B448" s="10" t="s">
        <v>877</v>
      </c>
      <c r="C448" s="24">
        <v>57.68</v>
      </c>
      <c r="D448" s="24">
        <v>40.369999999999997</v>
      </c>
      <c r="E448" s="6">
        <v>1.96</v>
      </c>
    </row>
    <row r="449" spans="1:5" x14ac:dyDescent="0.2">
      <c r="A449" s="11" t="s">
        <v>224</v>
      </c>
      <c r="B449" s="10" t="s">
        <v>879</v>
      </c>
      <c r="C449" s="24">
        <v>54.06</v>
      </c>
      <c r="D449" s="24">
        <v>37.840000000000003</v>
      </c>
      <c r="E449" s="6">
        <v>0.91</v>
      </c>
    </row>
    <row r="450" spans="1:5" x14ac:dyDescent="0.2">
      <c r="A450" s="11" t="s">
        <v>45</v>
      </c>
      <c r="B450" s="10" t="s">
        <v>880</v>
      </c>
      <c r="C450" s="24">
        <v>42.05</v>
      </c>
      <c r="D450" s="24">
        <v>29.44</v>
      </c>
      <c r="E450" s="6">
        <v>2.31</v>
      </c>
    </row>
    <row r="451" spans="1:5" x14ac:dyDescent="0.2">
      <c r="A451" s="11" t="s">
        <v>117</v>
      </c>
      <c r="B451" s="10" t="s">
        <v>882</v>
      </c>
      <c r="C451" s="24">
        <v>78.099999999999994</v>
      </c>
      <c r="D451" s="24">
        <v>54.67</v>
      </c>
      <c r="E451" s="6">
        <v>5</v>
      </c>
    </row>
    <row r="452" spans="1:5" x14ac:dyDescent="0.2">
      <c r="A452" s="11" t="s">
        <v>964</v>
      </c>
      <c r="B452" s="10" t="s">
        <v>965</v>
      </c>
      <c r="C452" s="24">
        <v>2.4</v>
      </c>
      <c r="D452" s="24">
        <v>1.68</v>
      </c>
      <c r="E452" s="6">
        <v>0.01</v>
      </c>
    </row>
    <row r="453" spans="1:5" x14ac:dyDescent="0.2">
      <c r="A453" s="11" t="s">
        <v>966</v>
      </c>
      <c r="B453" s="10" t="s">
        <v>967</v>
      </c>
      <c r="C453" s="24">
        <v>3.59</v>
      </c>
      <c r="D453" s="24">
        <v>2.5099999999999998</v>
      </c>
      <c r="E453" s="6">
        <v>0.01</v>
      </c>
    </row>
    <row r="454" spans="1:5" x14ac:dyDescent="0.2">
      <c r="A454" s="11" t="s">
        <v>149</v>
      </c>
      <c r="B454" s="10" t="s">
        <v>968</v>
      </c>
      <c r="C454" s="24">
        <v>39.65</v>
      </c>
      <c r="D454" s="24">
        <v>27.75</v>
      </c>
      <c r="E454" s="6">
        <v>0.88</v>
      </c>
    </row>
    <row r="455" spans="1:5" x14ac:dyDescent="0.2">
      <c r="A455" s="11" t="s">
        <v>126</v>
      </c>
      <c r="B455" s="10" t="s">
        <v>969</v>
      </c>
      <c r="C455" s="24">
        <v>64.88</v>
      </c>
      <c r="D455" s="24">
        <v>45.41</v>
      </c>
      <c r="E455" s="6">
        <v>2.5</v>
      </c>
    </row>
    <row r="456" spans="1:5" x14ac:dyDescent="0.2">
      <c r="A456" s="11" t="s">
        <v>127</v>
      </c>
      <c r="B456" s="10" t="s">
        <v>970</v>
      </c>
      <c r="C456" s="24">
        <v>66.09</v>
      </c>
      <c r="D456" s="24">
        <v>46.27</v>
      </c>
      <c r="E456" s="6">
        <v>2.5</v>
      </c>
    </row>
    <row r="457" spans="1:5" x14ac:dyDescent="0.2">
      <c r="A457" s="11" t="s">
        <v>150</v>
      </c>
      <c r="B457" s="10" t="s">
        <v>971</v>
      </c>
      <c r="C457" s="24">
        <v>39.76</v>
      </c>
      <c r="D457" s="24">
        <v>27.83</v>
      </c>
      <c r="E457" s="6">
        <v>0.99</v>
      </c>
    </row>
    <row r="458" spans="1:5" x14ac:dyDescent="0.2">
      <c r="A458" s="11" t="s">
        <v>250</v>
      </c>
      <c r="B458" s="10" t="s">
        <v>910</v>
      </c>
      <c r="C458" s="24">
        <v>2.39</v>
      </c>
      <c r="D458" s="24">
        <v>1.68</v>
      </c>
      <c r="E458" s="6">
        <v>0.01</v>
      </c>
    </row>
    <row r="459" spans="1:5" x14ac:dyDescent="0.2">
      <c r="A459" s="11" t="s">
        <v>83</v>
      </c>
      <c r="B459" s="10" t="s">
        <v>972</v>
      </c>
      <c r="C459" s="24">
        <v>42.99</v>
      </c>
      <c r="D459" s="24">
        <v>30.1</v>
      </c>
      <c r="E459" s="6">
        <v>1.2</v>
      </c>
    </row>
    <row r="460" spans="1:5" x14ac:dyDescent="0.2">
      <c r="A460" s="11" t="s">
        <v>82</v>
      </c>
      <c r="B460" s="10" t="s">
        <v>973</v>
      </c>
      <c r="C460" s="24">
        <v>42.43</v>
      </c>
      <c r="D460" s="24">
        <v>29.7</v>
      </c>
      <c r="E460" s="6">
        <v>1.1000000000000001</v>
      </c>
    </row>
    <row r="461" spans="1:5" x14ac:dyDescent="0.2">
      <c r="A461" s="11" t="s">
        <v>174</v>
      </c>
      <c r="B461" s="10" t="s">
        <v>957</v>
      </c>
      <c r="C461" s="24">
        <v>54.02</v>
      </c>
      <c r="D461" s="24">
        <v>37.82</v>
      </c>
      <c r="E461" s="6">
        <v>1.76</v>
      </c>
    </row>
    <row r="462" spans="1:5" x14ac:dyDescent="0.2">
      <c r="A462" s="11" t="s">
        <v>84</v>
      </c>
      <c r="B462" s="10" t="s">
        <v>974</v>
      </c>
      <c r="C462" s="24">
        <v>44.46</v>
      </c>
      <c r="D462" s="24">
        <v>31.12</v>
      </c>
      <c r="E462" s="6">
        <v>1.6</v>
      </c>
    </row>
    <row r="463" spans="1:5" x14ac:dyDescent="0.2">
      <c r="A463" s="11" t="s">
        <v>175</v>
      </c>
      <c r="B463" s="10" t="s">
        <v>975</v>
      </c>
      <c r="C463" s="24">
        <v>54.06</v>
      </c>
      <c r="D463" s="24">
        <v>37.840000000000003</v>
      </c>
      <c r="E463" s="6">
        <v>1.79</v>
      </c>
    </row>
    <row r="464" spans="1:5" x14ac:dyDescent="0.2">
      <c r="A464" s="11" t="s">
        <v>65</v>
      </c>
      <c r="B464" s="10" t="s">
        <v>814</v>
      </c>
      <c r="C464" s="24">
        <v>5.04</v>
      </c>
      <c r="D464" s="24">
        <v>3.53</v>
      </c>
      <c r="E464" s="6">
        <v>0.5</v>
      </c>
    </row>
    <row r="465" spans="1:5" x14ac:dyDescent="0.2">
      <c r="A465" s="11" t="s">
        <v>57</v>
      </c>
      <c r="B465" s="10" t="s">
        <v>817</v>
      </c>
      <c r="C465" s="24">
        <v>3</v>
      </c>
      <c r="D465" s="24">
        <v>2.1</v>
      </c>
      <c r="E465" s="6">
        <v>0.25</v>
      </c>
    </row>
    <row r="466" spans="1:5" x14ac:dyDescent="0.2">
      <c r="A466" s="11" t="s">
        <v>58</v>
      </c>
      <c r="B466" s="10" t="s">
        <v>817</v>
      </c>
      <c r="C466" s="24">
        <v>4.8</v>
      </c>
      <c r="D466" s="24">
        <v>3.36</v>
      </c>
      <c r="E466" s="6">
        <v>0.34</v>
      </c>
    </row>
    <row r="467" spans="1:5" x14ac:dyDescent="0.2">
      <c r="A467" s="11" t="s">
        <v>59</v>
      </c>
      <c r="B467" s="10" t="s">
        <v>817</v>
      </c>
      <c r="C467" s="24">
        <v>7.2</v>
      </c>
      <c r="D467" s="24">
        <v>5.04</v>
      </c>
      <c r="E467" s="6">
        <v>0.75</v>
      </c>
    </row>
    <row r="468" spans="1:5" x14ac:dyDescent="0.2">
      <c r="A468" s="11" t="s">
        <v>66</v>
      </c>
      <c r="B468" s="10" t="s">
        <v>814</v>
      </c>
      <c r="C468" s="24">
        <v>8.0500000000000007</v>
      </c>
      <c r="D468" s="24">
        <v>5.64</v>
      </c>
      <c r="E468" s="6">
        <v>0.94</v>
      </c>
    </row>
    <row r="469" spans="1:5" x14ac:dyDescent="0.2">
      <c r="A469" s="11" t="s">
        <v>67</v>
      </c>
      <c r="B469" s="10" t="s">
        <v>814</v>
      </c>
      <c r="C469" s="24">
        <v>13.21</v>
      </c>
      <c r="D469" s="24">
        <v>9.25</v>
      </c>
      <c r="E469" s="6">
        <v>1.25</v>
      </c>
    </row>
    <row r="470" spans="1:5" x14ac:dyDescent="0.2">
      <c r="A470" s="11" t="s">
        <v>231</v>
      </c>
      <c r="B470" s="10" t="s">
        <v>976</v>
      </c>
      <c r="C470" s="24">
        <v>209.46</v>
      </c>
      <c r="D470" s="24">
        <v>146.62</v>
      </c>
      <c r="E470" s="6">
        <v>3.5</v>
      </c>
    </row>
    <row r="471" spans="1:5" x14ac:dyDescent="0.2">
      <c r="A471" s="11" t="s">
        <v>236</v>
      </c>
      <c r="B471" s="10" t="s">
        <v>977</v>
      </c>
      <c r="C471" s="24">
        <v>330.74</v>
      </c>
      <c r="D471" s="24">
        <v>231.51</v>
      </c>
      <c r="E471" s="6">
        <v>4.3</v>
      </c>
    </row>
    <row r="472" spans="1:5" x14ac:dyDescent="0.2">
      <c r="A472" s="11" t="s">
        <v>229</v>
      </c>
      <c r="B472" s="10" t="s">
        <v>978</v>
      </c>
      <c r="C472" s="24">
        <v>385.86</v>
      </c>
      <c r="D472" s="24">
        <v>270.10000000000002</v>
      </c>
      <c r="E472" s="6">
        <v>1.2</v>
      </c>
    </row>
    <row r="473" spans="1:5" x14ac:dyDescent="0.2">
      <c r="A473" s="11" t="s">
        <v>237</v>
      </c>
      <c r="B473" s="10" t="s">
        <v>979</v>
      </c>
      <c r="C473" s="24">
        <v>480.59</v>
      </c>
      <c r="D473" s="24">
        <v>336.41</v>
      </c>
      <c r="E473" s="6">
        <v>0.94</v>
      </c>
    </row>
    <row r="474" spans="1:5" x14ac:dyDescent="0.2">
      <c r="A474" s="11" t="s">
        <v>238</v>
      </c>
      <c r="B474" s="10" t="s">
        <v>980</v>
      </c>
      <c r="C474" s="24">
        <v>676.47</v>
      </c>
      <c r="D474" s="24">
        <v>473.53</v>
      </c>
      <c r="E474" s="6">
        <v>1.6</v>
      </c>
    </row>
    <row r="475" spans="1:5" x14ac:dyDescent="0.2">
      <c r="A475" s="11" t="s">
        <v>27</v>
      </c>
      <c r="B475" s="10" t="s">
        <v>981</v>
      </c>
      <c r="C475" s="24">
        <v>242.99</v>
      </c>
      <c r="D475" s="24">
        <v>170.09</v>
      </c>
      <c r="E475" s="6">
        <v>22.5</v>
      </c>
    </row>
    <row r="476" spans="1:5" x14ac:dyDescent="0.2">
      <c r="A476" s="11" t="s">
        <v>75</v>
      </c>
      <c r="B476" s="10" t="s">
        <v>874</v>
      </c>
      <c r="C476" s="24">
        <v>88.91</v>
      </c>
      <c r="D476" s="24">
        <v>62.24</v>
      </c>
      <c r="E476" s="6">
        <v>4.0999999999999996</v>
      </c>
    </row>
    <row r="477" spans="1:5" x14ac:dyDescent="0.2">
      <c r="A477" s="11" t="s">
        <v>90</v>
      </c>
      <c r="B477" s="10" t="s">
        <v>875</v>
      </c>
      <c r="C477" s="24">
        <v>103.34</v>
      </c>
      <c r="D477" s="24">
        <v>72.33</v>
      </c>
      <c r="E477" s="6">
        <v>5.0999999999999996</v>
      </c>
    </row>
    <row r="478" spans="1:5" x14ac:dyDescent="0.2">
      <c r="A478" s="11" t="s">
        <v>111</v>
      </c>
      <c r="B478" s="10" t="s">
        <v>876</v>
      </c>
      <c r="C478" s="24">
        <v>139.38999999999999</v>
      </c>
      <c r="D478" s="24">
        <v>97.58</v>
      </c>
      <c r="E478" s="6">
        <v>7.3</v>
      </c>
    </row>
    <row r="479" spans="1:5" x14ac:dyDescent="0.2">
      <c r="A479" s="11" t="s">
        <v>190</v>
      </c>
      <c r="B479" s="10" t="s">
        <v>877</v>
      </c>
      <c r="C479" s="24">
        <v>104.05</v>
      </c>
      <c r="D479" s="24">
        <v>72.84</v>
      </c>
      <c r="E479" s="6">
        <v>2.5</v>
      </c>
    </row>
    <row r="480" spans="1:5" x14ac:dyDescent="0.2">
      <c r="A480" s="11" t="s">
        <v>164</v>
      </c>
      <c r="B480" s="10" t="s">
        <v>982</v>
      </c>
      <c r="C480" s="24">
        <v>52.76</v>
      </c>
      <c r="D480" s="24">
        <v>36.94</v>
      </c>
      <c r="E480" s="6">
        <v>3.1</v>
      </c>
    </row>
    <row r="481" spans="1:5" x14ac:dyDescent="0.2">
      <c r="A481" s="11" t="s">
        <v>225</v>
      </c>
      <c r="B481" s="10" t="s">
        <v>879</v>
      </c>
      <c r="C481" s="24">
        <v>99.23</v>
      </c>
      <c r="D481" s="24">
        <v>69.459999999999994</v>
      </c>
      <c r="E481" s="6">
        <v>2.1</v>
      </c>
    </row>
    <row r="482" spans="1:5" x14ac:dyDescent="0.2">
      <c r="A482" s="11" t="s">
        <v>46</v>
      </c>
      <c r="B482" s="10" t="s">
        <v>983</v>
      </c>
      <c r="C482" s="24">
        <v>6.6</v>
      </c>
      <c r="D482" s="24">
        <v>4.62</v>
      </c>
      <c r="E482" s="6">
        <v>0.21299999999999999</v>
      </c>
    </row>
    <row r="483" spans="1:5" x14ac:dyDescent="0.2">
      <c r="A483" s="11" t="s">
        <v>984</v>
      </c>
      <c r="B483" s="10" t="s">
        <v>985</v>
      </c>
      <c r="C483" s="24">
        <v>3.59</v>
      </c>
      <c r="D483" s="24">
        <v>2.5099999999999998</v>
      </c>
      <c r="E483" s="6">
        <v>0.02</v>
      </c>
    </row>
    <row r="484" spans="1:5" x14ac:dyDescent="0.2">
      <c r="A484" s="11" t="s">
        <v>986</v>
      </c>
      <c r="B484" s="10" t="s">
        <v>987</v>
      </c>
      <c r="C484" s="24">
        <v>4.8</v>
      </c>
      <c r="D484" s="24">
        <v>3.36</v>
      </c>
      <c r="E484" s="6">
        <v>0.03</v>
      </c>
    </row>
    <row r="485" spans="1:5" x14ac:dyDescent="0.2">
      <c r="A485" s="11" t="s">
        <v>151</v>
      </c>
      <c r="B485" s="10" t="s">
        <v>988</v>
      </c>
      <c r="C485" s="24">
        <v>51.66</v>
      </c>
      <c r="D485" s="24">
        <v>36.159999999999997</v>
      </c>
      <c r="E485" s="6">
        <v>4</v>
      </c>
    </row>
    <row r="486" spans="1:5" x14ac:dyDescent="0.2">
      <c r="A486" s="11" t="s">
        <v>165</v>
      </c>
      <c r="B486" s="10" t="s">
        <v>989</v>
      </c>
      <c r="C486" s="24">
        <v>52.83</v>
      </c>
      <c r="D486" s="24">
        <v>36.979999999999997</v>
      </c>
      <c r="E486" s="6">
        <v>3.1</v>
      </c>
    </row>
    <row r="487" spans="1:5" x14ac:dyDescent="0.2">
      <c r="A487" s="11" t="s">
        <v>152</v>
      </c>
      <c r="B487" s="10" t="s">
        <v>990</v>
      </c>
      <c r="C487" s="24">
        <v>51.79</v>
      </c>
      <c r="D487" s="24">
        <v>36.25</v>
      </c>
      <c r="E487" s="6">
        <v>3.1</v>
      </c>
    </row>
    <row r="488" spans="1:5" x14ac:dyDescent="0.2">
      <c r="A488" s="11" t="s">
        <v>251</v>
      </c>
      <c r="B488" s="10" t="s">
        <v>910</v>
      </c>
      <c r="C488" s="24">
        <v>2.39</v>
      </c>
      <c r="D488" s="24">
        <v>1.68</v>
      </c>
      <c r="E488" s="6">
        <v>0.01</v>
      </c>
    </row>
    <row r="489" spans="1:5" x14ac:dyDescent="0.2">
      <c r="A489" s="11" t="s">
        <v>166</v>
      </c>
      <c r="B489" s="10" t="s">
        <v>991</v>
      </c>
      <c r="C489" s="24">
        <v>52.87</v>
      </c>
      <c r="D489" s="24">
        <v>37.01</v>
      </c>
      <c r="E489" s="6">
        <v>3.1</v>
      </c>
    </row>
    <row r="490" spans="1:5" x14ac:dyDescent="0.2">
      <c r="A490" s="11" t="s">
        <v>137</v>
      </c>
      <c r="B490" s="10" t="s">
        <v>992</v>
      </c>
      <c r="C490" s="24">
        <v>144.19999999999999</v>
      </c>
      <c r="D490" s="24">
        <v>100.94</v>
      </c>
      <c r="E490" s="6">
        <v>5.4</v>
      </c>
    </row>
    <row r="491" spans="1:5" x14ac:dyDescent="0.2">
      <c r="A491" s="11" t="s">
        <v>176</v>
      </c>
      <c r="B491" s="10" t="s">
        <v>993</v>
      </c>
      <c r="C491" s="24">
        <v>56.47</v>
      </c>
      <c r="D491" s="24">
        <v>39.53</v>
      </c>
      <c r="E491" s="6">
        <v>3</v>
      </c>
    </row>
    <row r="492" spans="1:5" x14ac:dyDescent="0.2">
      <c r="A492" s="11" t="s">
        <v>199</v>
      </c>
      <c r="B492" s="10" t="s">
        <v>994</v>
      </c>
      <c r="C492" s="24">
        <v>140.44</v>
      </c>
      <c r="D492" s="24">
        <v>98.31</v>
      </c>
      <c r="E492" s="6">
        <v>5.8</v>
      </c>
    </row>
    <row r="493" spans="1:5" x14ac:dyDescent="0.2">
      <c r="A493" s="11" t="s">
        <v>202</v>
      </c>
      <c r="B493" s="10" t="s">
        <v>995</v>
      </c>
      <c r="C493" s="24">
        <v>31.24</v>
      </c>
      <c r="D493" s="24">
        <v>21.87</v>
      </c>
      <c r="E493" s="6">
        <v>11.9</v>
      </c>
    </row>
    <row r="494" spans="1:5" x14ac:dyDescent="0.2">
      <c r="A494" s="11" t="s">
        <v>36</v>
      </c>
      <c r="B494" s="10" t="s">
        <v>996</v>
      </c>
      <c r="C494" s="24">
        <v>419.99</v>
      </c>
      <c r="D494" s="24">
        <v>293.99</v>
      </c>
      <c r="E494" s="6">
        <v>33.200000000000003</v>
      </c>
    </row>
    <row r="495" spans="1:5" x14ac:dyDescent="0.2">
      <c r="A495" s="11" t="s">
        <v>76</v>
      </c>
      <c r="B495" s="10" t="s">
        <v>874</v>
      </c>
      <c r="C495" s="24">
        <v>96.13</v>
      </c>
      <c r="D495" s="24">
        <v>67.3</v>
      </c>
      <c r="E495" s="6">
        <v>3.9</v>
      </c>
    </row>
    <row r="496" spans="1:5" x14ac:dyDescent="0.2">
      <c r="A496" s="11" t="s">
        <v>91</v>
      </c>
      <c r="B496" s="10" t="s">
        <v>997</v>
      </c>
      <c r="C496" s="24">
        <v>84.11</v>
      </c>
      <c r="D496" s="24">
        <v>58.88</v>
      </c>
      <c r="E496" s="6">
        <v>2.16</v>
      </c>
    </row>
    <row r="497" spans="1:5" x14ac:dyDescent="0.2">
      <c r="A497" s="11" t="s">
        <v>98</v>
      </c>
      <c r="B497" s="10" t="s">
        <v>998</v>
      </c>
      <c r="C497" s="24">
        <v>84.11</v>
      </c>
      <c r="D497" s="24">
        <v>58.88</v>
      </c>
      <c r="E497" s="6">
        <v>1.89</v>
      </c>
    </row>
    <row r="498" spans="1:5" x14ac:dyDescent="0.2">
      <c r="A498" s="11" t="s">
        <v>112</v>
      </c>
      <c r="B498" s="10" t="s">
        <v>999</v>
      </c>
      <c r="C498" s="24">
        <v>108.14</v>
      </c>
      <c r="D498" s="24">
        <v>75.69</v>
      </c>
      <c r="E498" s="6">
        <v>3.29</v>
      </c>
    </row>
    <row r="499" spans="1:5" x14ac:dyDescent="0.2">
      <c r="A499" s="11" t="s">
        <v>191</v>
      </c>
      <c r="B499" s="10" t="s">
        <v>1000</v>
      </c>
      <c r="C499" s="24">
        <v>108.14</v>
      </c>
      <c r="D499" s="24">
        <v>75.69</v>
      </c>
      <c r="E499" s="6">
        <v>1.44</v>
      </c>
    </row>
    <row r="500" spans="1:5" x14ac:dyDescent="0.2">
      <c r="A500" s="11" t="s">
        <v>246</v>
      </c>
      <c r="B500" s="10" t="s">
        <v>1001</v>
      </c>
      <c r="C500" s="24">
        <v>48.06</v>
      </c>
      <c r="D500" s="24">
        <v>33.64</v>
      </c>
      <c r="E500" s="6">
        <v>0.42</v>
      </c>
    </row>
    <row r="501" spans="1:5" x14ac:dyDescent="0.2">
      <c r="A501" s="11" t="s">
        <v>119</v>
      </c>
      <c r="B501" s="10" t="s">
        <v>1002</v>
      </c>
      <c r="C501" s="24">
        <v>71.86</v>
      </c>
      <c r="D501" s="24">
        <v>50.3</v>
      </c>
      <c r="E501" s="6">
        <v>2</v>
      </c>
    </row>
    <row r="502" spans="1:5" x14ac:dyDescent="0.2">
      <c r="A502" s="11" t="s">
        <v>153</v>
      </c>
      <c r="B502" s="10" t="s">
        <v>1003</v>
      </c>
      <c r="C502" s="24">
        <v>84.11</v>
      </c>
      <c r="D502" s="24">
        <v>58.88</v>
      </c>
      <c r="E502" s="6">
        <v>1.3</v>
      </c>
    </row>
    <row r="503" spans="1:5" x14ac:dyDescent="0.2">
      <c r="A503" s="11" t="s">
        <v>120</v>
      </c>
      <c r="B503" s="10" t="s">
        <v>1004</v>
      </c>
      <c r="C503" s="24">
        <v>72.37</v>
      </c>
      <c r="D503" s="24">
        <v>50.65</v>
      </c>
      <c r="E503" s="6">
        <v>1.9</v>
      </c>
    </row>
    <row r="504" spans="1:5" x14ac:dyDescent="0.2">
      <c r="A504" s="11" t="s">
        <v>144</v>
      </c>
      <c r="B504" s="10" t="s">
        <v>1005</v>
      </c>
      <c r="C504" s="24">
        <v>781.11</v>
      </c>
      <c r="D504" s="24">
        <v>546.78</v>
      </c>
      <c r="E504" s="6">
        <v>28</v>
      </c>
    </row>
    <row r="505" spans="1:5" x14ac:dyDescent="0.2">
      <c r="A505" s="11" t="s">
        <v>200</v>
      </c>
      <c r="B505" s="10" t="s">
        <v>1006</v>
      </c>
      <c r="C505" s="24">
        <v>132.16999999999999</v>
      </c>
      <c r="D505" s="24">
        <v>92.52</v>
      </c>
      <c r="E505" s="6">
        <v>5.2</v>
      </c>
    </row>
    <row r="506" spans="1:5" x14ac:dyDescent="0.2">
      <c r="A506" s="11" t="s">
        <v>203</v>
      </c>
      <c r="B506" s="10" t="s">
        <v>1007</v>
      </c>
      <c r="C506" s="24">
        <v>66.790000000000006</v>
      </c>
      <c r="D506" s="24">
        <v>46.75</v>
      </c>
      <c r="E506" s="6">
        <v>3.55</v>
      </c>
    </row>
    <row r="507" spans="1:5" x14ac:dyDescent="0.2">
      <c r="A507" s="11" t="s">
        <v>38</v>
      </c>
      <c r="B507" s="10" t="s">
        <v>1008</v>
      </c>
      <c r="C507" s="24">
        <v>829.99</v>
      </c>
      <c r="D507" s="24">
        <v>580.99</v>
      </c>
      <c r="E507" s="6">
        <v>64.2</v>
      </c>
    </row>
    <row r="508" spans="1:5" x14ac:dyDescent="0.2">
      <c r="A508" s="11" t="s">
        <v>77</v>
      </c>
      <c r="B508" s="10" t="s">
        <v>874</v>
      </c>
      <c r="C508" s="24">
        <v>132.16999999999999</v>
      </c>
      <c r="D508" s="24">
        <v>92.52</v>
      </c>
      <c r="E508" s="6">
        <v>7.12</v>
      </c>
    </row>
    <row r="509" spans="1:5" x14ac:dyDescent="0.2">
      <c r="A509" s="11" t="s">
        <v>92</v>
      </c>
      <c r="B509" s="10" t="s">
        <v>1009</v>
      </c>
      <c r="C509" s="24">
        <v>168.23</v>
      </c>
      <c r="D509" s="24">
        <v>117.76</v>
      </c>
      <c r="E509" s="6">
        <v>4.84</v>
      </c>
    </row>
    <row r="510" spans="1:5" x14ac:dyDescent="0.2">
      <c r="A510" s="11" t="s">
        <v>99</v>
      </c>
      <c r="B510" s="10" t="s">
        <v>1010</v>
      </c>
      <c r="C510" s="24">
        <v>168.23</v>
      </c>
      <c r="D510" s="24">
        <v>117.76</v>
      </c>
      <c r="E510" s="6">
        <v>4.09</v>
      </c>
    </row>
    <row r="511" spans="1:5" x14ac:dyDescent="0.2">
      <c r="A511" s="11" t="s">
        <v>113</v>
      </c>
      <c r="B511" s="10" t="s">
        <v>999</v>
      </c>
      <c r="C511" s="24">
        <v>240.33</v>
      </c>
      <c r="D511" s="24">
        <v>168.23</v>
      </c>
      <c r="E511" s="6">
        <v>7.24</v>
      </c>
    </row>
    <row r="512" spans="1:5" x14ac:dyDescent="0.2">
      <c r="A512" s="11" t="s">
        <v>192</v>
      </c>
      <c r="B512" s="10" t="s">
        <v>1011</v>
      </c>
      <c r="C512" s="24">
        <v>156.21</v>
      </c>
      <c r="D512" s="24">
        <v>109.35</v>
      </c>
      <c r="E512" s="6">
        <v>2.1</v>
      </c>
    </row>
    <row r="513" spans="1:5" x14ac:dyDescent="0.2">
      <c r="A513" s="11" t="s">
        <v>239</v>
      </c>
      <c r="B513" s="10" t="s">
        <v>1012</v>
      </c>
      <c r="C513" s="24">
        <v>2403.44</v>
      </c>
      <c r="D513" s="24">
        <v>1682.4</v>
      </c>
      <c r="E513" s="6">
        <v>19</v>
      </c>
    </row>
    <row r="514" spans="1:5" x14ac:dyDescent="0.2">
      <c r="A514" s="11" t="s">
        <v>240</v>
      </c>
      <c r="B514" s="10" t="s">
        <v>1013</v>
      </c>
      <c r="C514" s="24">
        <v>1081.54</v>
      </c>
      <c r="D514" s="24">
        <v>757.08</v>
      </c>
      <c r="E514" s="6">
        <v>9</v>
      </c>
    </row>
    <row r="515" spans="1:5" x14ac:dyDescent="0.2">
      <c r="A515" s="11" t="s">
        <v>247</v>
      </c>
      <c r="B515" s="10" t="s">
        <v>1001</v>
      </c>
      <c r="C515" s="24">
        <v>72.09</v>
      </c>
      <c r="D515" s="24">
        <v>50.46</v>
      </c>
      <c r="E515" s="6">
        <v>0.75</v>
      </c>
    </row>
    <row r="516" spans="1:5" x14ac:dyDescent="0.2">
      <c r="A516" s="11" t="s">
        <v>121</v>
      </c>
      <c r="B516" s="10" t="s">
        <v>1002</v>
      </c>
      <c r="C516" s="24">
        <v>120.16</v>
      </c>
      <c r="D516" s="24">
        <v>84.11</v>
      </c>
      <c r="E516" s="6">
        <v>4</v>
      </c>
    </row>
    <row r="517" spans="1:5" x14ac:dyDescent="0.2">
      <c r="A517" s="11" t="s">
        <v>154</v>
      </c>
      <c r="B517" s="10" t="s">
        <v>1014</v>
      </c>
      <c r="C517" s="24">
        <v>96.13</v>
      </c>
      <c r="D517" s="24">
        <v>67.3</v>
      </c>
      <c r="E517" s="6">
        <v>1.34</v>
      </c>
    </row>
    <row r="518" spans="1:5" x14ac:dyDescent="0.2">
      <c r="A518" s="11" t="s">
        <v>122</v>
      </c>
      <c r="B518" s="10" t="s">
        <v>1004</v>
      </c>
      <c r="C518" s="24">
        <v>122.57</v>
      </c>
      <c r="D518" s="24">
        <v>85.8</v>
      </c>
      <c r="E518" s="6">
        <v>3.5</v>
      </c>
    </row>
    <row r="519" spans="1:5" x14ac:dyDescent="0.2">
      <c r="A519" s="11" t="s">
        <v>85</v>
      </c>
      <c r="B519" s="10" t="s">
        <v>1015</v>
      </c>
      <c r="C519" s="24">
        <v>360.51</v>
      </c>
      <c r="D519" s="24">
        <v>252.36</v>
      </c>
      <c r="E519" s="6">
        <v>1.82</v>
      </c>
    </row>
    <row r="520" spans="1:5" x14ac:dyDescent="0.2">
      <c r="A520" s="11" t="s">
        <v>201</v>
      </c>
      <c r="B520" s="10" t="s">
        <v>1016</v>
      </c>
      <c r="C520" s="24">
        <v>180.24</v>
      </c>
      <c r="D520" s="24">
        <v>126.17</v>
      </c>
      <c r="E520" s="6">
        <v>7.5</v>
      </c>
    </row>
    <row r="521" spans="1:5" x14ac:dyDescent="0.2">
      <c r="A521" s="11" t="s">
        <v>204</v>
      </c>
      <c r="B521" s="10" t="s">
        <v>1017</v>
      </c>
      <c r="C521" s="24">
        <v>101.29</v>
      </c>
      <c r="D521" s="24">
        <v>70.91</v>
      </c>
      <c r="E521" s="6">
        <v>5.2</v>
      </c>
    </row>
    <row r="522" spans="1:5" x14ac:dyDescent="0.2">
      <c r="A522" s="11" t="s">
        <v>145</v>
      </c>
      <c r="B522" s="10" t="s">
        <v>1018</v>
      </c>
      <c r="C522" s="24">
        <v>1176.01</v>
      </c>
      <c r="D522" s="24">
        <v>823.2</v>
      </c>
      <c r="E522" s="6">
        <v>44</v>
      </c>
    </row>
    <row r="523" spans="1:5" x14ac:dyDescent="0.2">
      <c r="A523" s="11" t="s">
        <v>216</v>
      </c>
      <c r="B523" s="10" t="s">
        <v>1019</v>
      </c>
      <c r="C523" s="24">
        <v>63.68</v>
      </c>
      <c r="D523" s="24">
        <v>44.58</v>
      </c>
      <c r="E523" s="6">
        <v>1.64</v>
      </c>
    </row>
    <row r="524" spans="1:5" x14ac:dyDescent="0.2">
      <c r="A524" s="11" t="s">
        <v>217</v>
      </c>
      <c r="B524" s="10" t="s">
        <v>1019</v>
      </c>
      <c r="C524" s="24">
        <v>66.09</v>
      </c>
      <c r="D524" s="24">
        <v>46.27</v>
      </c>
      <c r="E524" s="6">
        <v>1.68</v>
      </c>
    </row>
    <row r="525" spans="1:5" x14ac:dyDescent="0.2">
      <c r="A525" s="11" t="s">
        <v>218</v>
      </c>
      <c r="B525" s="10" t="s">
        <v>1019</v>
      </c>
      <c r="C525" s="24">
        <v>180.24</v>
      </c>
      <c r="D525" s="24">
        <v>126.17</v>
      </c>
      <c r="E525" s="6">
        <v>2</v>
      </c>
    </row>
    <row r="526" spans="1:5" x14ac:dyDescent="0.2">
      <c r="A526" s="11" t="s">
        <v>219</v>
      </c>
      <c r="B526" s="10" t="s">
        <v>1019</v>
      </c>
      <c r="C526" s="24">
        <v>240.33</v>
      </c>
      <c r="D526" s="24">
        <v>168.23</v>
      </c>
      <c r="E526" s="6">
        <v>4.5999999999999996</v>
      </c>
    </row>
    <row r="527" spans="1:5" x14ac:dyDescent="0.2">
      <c r="A527" s="11" t="s">
        <v>128</v>
      </c>
      <c r="B527" s="10" t="s">
        <v>1020</v>
      </c>
      <c r="C527" s="24">
        <v>32.340000000000003</v>
      </c>
      <c r="D527" s="24">
        <v>22.64</v>
      </c>
      <c r="E527" s="6">
        <v>0.63</v>
      </c>
    </row>
    <row r="528" spans="1:5" x14ac:dyDescent="0.2">
      <c r="A528" s="11" t="s">
        <v>129</v>
      </c>
      <c r="B528" s="10" t="s">
        <v>1021</v>
      </c>
      <c r="C528" s="24">
        <v>32.39</v>
      </c>
      <c r="D528" s="24">
        <v>22.68</v>
      </c>
      <c r="E528" s="6">
        <v>0.56000000000000005</v>
      </c>
    </row>
    <row r="529" spans="1:5" x14ac:dyDescent="0.2">
      <c r="A529" s="11" t="s">
        <v>1022</v>
      </c>
      <c r="B529" s="10" t="s">
        <v>1023</v>
      </c>
      <c r="C529" s="24">
        <v>38.44</v>
      </c>
      <c r="D529" s="24">
        <v>26.91</v>
      </c>
      <c r="E529" s="6">
        <v>1.02</v>
      </c>
    </row>
    <row r="530" spans="1:5" x14ac:dyDescent="0.2">
      <c r="A530" s="11" t="s">
        <v>1024</v>
      </c>
      <c r="B530" s="10" t="s">
        <v>1025</v>
      </c>
      <c r="C530" s="24">
        <v>29.76</v>
      </c>
      <c r="D530" s="24">
        <v>20.83</v>
      </c>
      <c r="E530" s="6">
        <v>0</v>
      </c>
    </row>
    <row r="531" spans="1:5" x14ac:dyDescent="0.2">
      <c r="A531" s="11" t="s">
        <v>1026</v>
      </c>
      <c r="B531" s="10" t="s">
        <v>1027</v>
      </c>
      <c r="C531" s="24">
        <v>24.03</v>
      </c>
      <c r="D531" s="24">
        <v>16.82</v>
      </c>
      <c r="E531" s="6">
        <v>1</v>
      </c>
    </row>
    <row r="532" spans="1:5" x14ac:dyDescent="0.2">
      <c r="A532" s="11" t="s">
        <v>207</v>
      </c>
      <c r="B532" s="10" t="s">
        <v>1028</v>
      </c>
      <c r="C532" s="24">
        <v>65.58</v>
      </c>
      <c r="D532" s="24">
        <v>45.9</v>
      </c>
      <c r="E532" s="6">
        <v>2.38</v>
      </c>
    </row>
    <row r="533" spans="1:5" x14ac:dyDescent="0.2">
      <c r="A533" s="11" t="s">
        <v>209</v>
      </c>
      <c r="B533" s="10" t="s">
        <v>1029</v>
      </c>
      <c r="C533" s="24">
        <v>51.66</v>
      </c>
      <c r="D533" s="24">
        <v>36.159999999999997</v>
      </c>
      <c r="E533" s="6">
        <v>1.1299999999999999</v>
      </c>
    </row>
    <row r="534" spans="1:5" x14ac:dyDescent="0.2">
      <c r="A534" s="11" t="s">
        <v>101</v>
      </c>
      <c r="B534" s="10" t="s">
        <v>1030</v>
      </c>
      <c r="C534" s="24">
        <v>28.73</v>
      </c>
      <c r="D534" s="24">
        <v>20.11</v>
      </c>
      <c r="E534" s="6">
        <v>0.54</v>
      </c>
    </row>
    <row r="535" spans="1:5" x14ac:dyDescent="0.2">
      <c r="A535" s="11" t="s">
        <v>1031</v>
      </c>
      <c r="B535" s="10" t="s">
        <v>1032</v>
      </c>
      <c r="C535" s="24">
        <v>9.91</v>
      </c>
      <c r="D535" s="24">
        <v>6.94</v>
      </c>
      <c r="E535" s="6">
        <v>0</v>
      </c>
    </row>
    <row r="536" spans="1:5" x14ac:dyDescent="0.2">
      <c r="A536" s="11" t="s">
        <v>102</v>
      </c>
      <c r="B536" s="10" t="s">
        <v>1033</v>
      </c>
      <c r="C536" s="24">
        <v>29.99</v>
      </c>
      <c r="D536" s="24">
        <v>20.99</v>
      </c>
      <c r="E536" s="6">
        <v>0.47</v>
      </c>
    </row>
    <row r="537" spans="1:5" x14ac:dyDescent="0.2">
      <c r="A537" s="11" t="s">
        <v>139</v>
      </c>
      <c r="B537" s="10" t="s">
        <v>1034</v>
      </c>
      <c r="C537" s="24">
        <v>60.07</v>
      </c>
      <c r="D537" s="24">
        <v>42.05</v>
      </c>
      <c r="E537" s="6">
        <v>1.07</v>
      </c>
    </row>
    <row r="538" spans="1:5" x14ac:dyDescent="0.2">
      <c r="A538" s="11" t="s">
        <v>180</v>
      </c>
      <c r="B538" s="10" t="s">
        <v>1035</v>
      </c>
      <c r="C538" s="24">
        <v>24.02</v>
      </c>
      <c r="D538" s="24">
        <v>16.82</v>
      </c>
      <c r="E538" s="6">
        <v>0.53</v>
      </c>
    </row>
    <row r="539" spans="1:5" x14ac:dyDescent="0.2">
      <c r="A539" s="11" t="s">
        <v>1036</v>
      </c>
      <c r="B539" s="10" t="s">
        <v>1037</v>
      </c>
      <c r="C539" s="24">
        <v>230.99</v>
      </c>
      <c r="D539" s="24">
        <v>161.69</v>
      </c>
      <c r="E539" s="6">
        <v>22</v>
      </c>
    </row>
    <row r="540" spans="1:5" x14ac:dyDescent="0.2">
      <c r="A540" s="11" t="s">
        <v>1038</v>
      </c>
      <c r="B540" s="10" t="s">
        <v>1039</v>
      </c>
      <c r="C540" s="24">
        <v>22.04</v>
      </c>
      <c r="D540" s="24">
        <v>15.43</v>
      </c>
      <c r="E540" s="6">
        <v>1</v>
      </c>
    </row>
    <row r="541" spans="1:5" x14ac:dyDescent="0.2">
      <c r="A541" s="11" t="s">
        <v>1040</v>
      </c>
      <c r="B541" s="10" t="s">
        <v>1041</v>
      </c>
      <c r="C541" s="24">
        <v>19.829999999999998</v>
      </c>
      <c r="D541" s="24">
        <v>13.88</v>
      </c>
      <c r="E541" s="6">
        <v>1.3</v>
      </c>
    </row>
    <row r="542" spans="1:5" x14ac:dyDescent="0.2">
      <c r="A542" s="11" t="s">
        <v>1042</v>
      </c>
      <c r="B542" s="10" t="s">
        <v>1043</v>
      </c>
      <c r="C542" s="24">
        <v>682.49</v>
      </c>
      <c r="D542" s="24">
        <v>477.74</v>
      </c>
      <c r="E542" s="6">
        <v>70</v>
      </c>
    </row>
    <row r="543" spans="1:5" x14ac:dyDescent="0.2">
      <c r="A543" s="11" t="s">
        <v>130</v>
      </c>
      <c r="B543" s="10" t="s">
        <v>1044</v>
      </c>
      <c r="C543" s="24">
        <v>39.54</v>
      </c>
      <c r="D543" s="24">
        <v>27.68</v>
      </c>
      <c r="E543" s="6">
        <v>1.19</v>
      </c>
    </row>
    <row r="544" spans="1:5" x14ac:dyDescent="0.2">
      <c r="A544" s="11" t="s">
        <v>132</v>
      </c>
      <c r="B544" s="10" t="s">
        <v>1045</v>
      </c>
      <c r="C544" s="24">
        <v>39.65</v>
      </c>
      <c r="D544" s="24">
        <v>27.75</v>
      </c>
      <c r="E544" s="6">
        <v>1.05</v>
      </c>
    </row>
    <row r="545" spans="1:5" x14ac:dyDescent="0.2">
      <c r="A545" s="11" t="s">
        <v>131</v>
      </c>
      <c r="B545" s="10" t="s">
        <v>1046</v>
      </c>
      <c r="C545" s="24">
        <v>39.61</v>
      </c>
      <c r="D545" s="24">
        <v>27.72</v>
      </c>
      <c r="E545" s="6">
        <v>1.05</v>
      </c>
    </row>
    <row r="546" spans="1:5" x14ac:dyDescent="0.2">
      <c r="A546" s="11" t="s">
        <v>155</v>
      </c>
      <c r="B546" s="10" t="s">
        <v>1047</v>
      </c>
      <c r="C546" s="24">
        <v>38.35</v>
      </c>
      <c r="D546" s="24">
        <v>26.84</v>
      </c>
      <c r="E546" s="6">
        <v>1.25</v>
      </c>
    </row>
    <row r="547" spans="1:5" x14ac:dyDescent="0.2">
      <c r="A547" s="11" t="s">
        <v>156</v>
      </c>
      <c r="B547" s="10" t="s">
        <v>1048</v>
      </c>
      <c r="C547" s="24">
        <v>38.4</v>
      </c>
      <c r="D547" s="24">
        <v>26.88</v>
      </c>
      <c r="E547" s="6">
        <v>1.24</v>
      </c>
    </row>
    <row r="548" spans="1:5" x14ac:dyDescent="0.2">
      <c r="A548" s="11" t="s">
        <v>1049</v>
      </c>
      <c r="B548" s="10" t="s">
        <v>1050</v>
      </c>
      <c r="C548" s="24">
        <v>39.65</v>
      </c>
      <c r="D548" s="24">
        <v>27.75</v>
      </c>
      <c r="E548" s="6">
        <v>1.24</v>
      </c>
    </row>
    <row r="549" spans="1:5" x14ac:dyDescent="0.2">
      <c r="A549" s="11" t="s">
        <v>1051</v>
      </c>
      <c r="B549" s="10" t="s">
        <v>1052</v>
      </c>
      <c r="C549" s="24">
        <v>33.04</v>
      </c>
      <c r="D549" s="24">
        <v>23.13</v>
      </c>
      <c r="E549" s="6">
        <v>0.33</v>
      </c>
    </row>
    <row r="550" spans="1:5" x14ac:dyDescent="0.2">
      <c r="A550" s="11" t="s">
        <v>1053</v>
      </c>
      <c r="B550" s="10" t="s">
        <v>1054</v>
      </c>
      <c r="C550" s="24">
        <v>27.64</v>
      </c>
      <c r="D550" s="24">
        <v>19.34</v>
      </c>
      <c r="E550" s="6">
        <v>1.54</v>
      </c>
    </row>
    <row r="551" spans="1:5" x14ac:dyDescent="0.2">
      <c r="A551" s="11" t="s">
        <v>208</v>
      </c>
      <c r="B551" s="10" t="s">
        <v>1055</v>
      </c>
      <c r="C551" s="24">
        <v>66.14</v>
      </c>
      <c r="D551" s="24">
        <v>46.29</v>
      </c>
      <c r="E551" s="6">
        <v>2.66</v>
      </c>
    </row>
    <row r="552" spans="1:5" x14ac:dyDescent="0.2">
      <c r="A552" s="11" t="s">
        <v>210</v>
      </c>
      <c r="B552" s="10" t="s">
        <v>1029</v>
      </c>
      <c r="C552" s="24">
        <v>56.47</v>
      </c>
      <c r="D552" s="24">
        <v>39.53</v>
      </c>
      <c r="E552" s="6">
        <v>1.98</v>
      </c>
    </row>
    <row r="553" spans="1:5" x14ac:dyDescent="0.2">
      <c r="A553" s="11" t="s">
        <v>103</v>
      </c>
      <c r="B553" s="10" t="s">
        <v>1030</v>
      </c>
      <c r="C553" s="24">
        <v>35.94</v>
      </c>
      <c r="D553" s="24">
        <v>25.16</v>
      </c>
      <c r="E553" s="6">
        <v>1</v>
      </c>
    </row>
    <row r="554" spans="1:5" x14ac:dyDescent="0.2">
      <c r="A554" s="11" t="s">
        <v>1056</v>
      </c>
      <c r="B554" s="10" t="s">
        <v>1057</v>
      </c>
      <c r="C554" s="24">
        <v>11.01</v>
      </c>
      <c r="D554" s="24">
        <v>7.7</v>
      </c>
      <c r="E554" s="6">
        <v>0</v>
      </c>
    </row>
    <row r="555" spans="1:5" x14ac:dyDescent="0.2">
      <c r="A555" s="11" t="s">
        <v>105</v>
      </c>
      <c r="B555" s="10" t="s">
        <v>1058</v>
      </c>
      <c r="C555" s="24">
        <v>36.04</v>
      </c>
      <c r="D555" s="24">
        <v>25.22</v>
      </c>
      <c r="E555" s="6">
        <v>0.88</v>
      </c>
    </row>
    <row r="556" spans="1:5" x14ac:dyDescent="0.2">
      <c r="A556" s="11" t="s">
        <v>104</v>
      </c>
      <c r="B556" s="10" t="s">
        <v>1033</v>
      </c>
      <c r="C556" s="24">
        <v>35.99</v>
      </c>
      <c r="D556" s="24">
        <v>25.2</v>
      </c>
      <c r="E556" s="6">
        <v>0.88</v>
      </c>
    </row>
    <row r="557" spans="1:5" x14ac:dyDescent="0.2">
      <c r="A557" s="11" t="s">
        <v>157</v>
      </c>
      <c r="B557" s="10" t="s">
        <v>1059</v>
      </c>
      <c r="C557" s="24">
        <v>38.44</v>
      </c>
      <c r="D557" s="24">
        <v>26.91</v>
      </c>
      <c r="E557" s="6">
        <v>1.23</v>
      </c>
    </row>
    <row r="558" spans="1:5" x14ac:dyDescent="0.2">
      <c r="A558" s="11" t="s">
        <v>181</v>
      </c>
      <c r="B558" s="10" t="s">
        <v>1035</v>
      </c>
      <c r="C558" s="24">
        <v>31.19</v>
      </c>
      <c r="D558" s="24">
        <v>21.83</v>
      </c>
      <c r="E558" s="6">
        <v>0.93</v>
      </c>
    </row>
    <row r="559" spans="1:5" x14ac:dyDescent="0.2">
      <c r="A559" s="11" t="s">
        <v>140</v>
      </c>
      <c r="B559" s="10" t="s">
        <v>1034</v>
      </c>
      <c r="C559" s="24">
        <v>75.69</v>
      </c>
      <c r="D559" s="24">
        <v>52.98</v>
      </c>
      <c r="E559" s="6">
        <v>1.72</v>
      </c>
    </row>
    <row r="560" spans="1:5" x14ac:dyDescent="0.2">
      <c r="A560" s="11" t="s">
        <v>182</v>
      </c>
      <c r="B560" s="10" t="s">
        <v>887</v>
      </c>
      <c r="C560" s="24">
        <v>31.24</v>
      </c>
      <c r="D560" s="24">
        <v>21.87</v>
      </c>
      <c r="E560" s="6">
        <v>0.86</v>
      </c>
    </row>
    <row r="561" spans="1:5" x14ac:dyDescent="0.2">
      <c r="A561" s="11" t="s">
        <v>301</v>
      </c>
      <c r="B561" s="10" t="s">
        <v>1060</v>
      </c>
      <c r="C561" s="24">
        <v>485.09</v>
      </c>
      <c r="D561" s="24">
        <v>339.56</v>
      </c>
      <c r="E561" s="6">
        <v>27</v>
      </c>
    </row>
    <row r="562" spans="1:5" x14ac:dyDescent="0.2">
      <c r="A562" s="11" t="s">
        <v>1061</v>
      </c>
      <c r="B562" s="10" t="s">
        <v>1062</v>
      </c>
      <c r="C562" s="24">
        <v>235.67</v>
      </c>
      <c r="D562" s="24">
        <v>164.97</v>
      </c>
      <c r="E562" s="6">
        <v>9</v>
      </c>
    </row>
    <row r="563" spans="1:5" x14ac:dyDescent="0.2">
      <c r="A563" s="11" t="s">
        <v>305</v>
      </c>
      <c r="B563" s="10" t="s">
        <v>1063</v>
      </c>
      <c r="C563" s="24">
        <v>352.79</v>
      </c>
      <c r="D563" s="24">
        <v>246.95</v>
      </c>
      <c r="E563" s="6">
        <v>17</v>
      </c>
    </row>
    <row r="564" spans="1:5" x14ac:dyDescent="0.2">
      <c r="A564" s="11" t="s">
        <v>302</v>
      </c>
      <c r="B564" s="10" t="s">
        <v>1064</v>
      </c>
      <c r="C564" s="24">
        <v>716.61</v>
      </c>
      <c r="D564" s="24">
        <v>501.62</v>
      </c>
      <c r="E564" s="6">
        <v>34</v>
      </c>
    </row>
    <row r="565" spans="1:5" x14ac:dyDescent="0.2">
      <c r="A565" s="11" t="s">
        <v>1065</v>
      </c>
      <c r="B565" s="10" t="s">
        <v>1066</v>
      </c>
      <c r="C565" s="24">
        <v>346.23</v>
      </c>
      <c r="D565" s="24">
        <v>242.36</v>
      </c>
      <c r="E565" s="6">
        <v>11.6</v>
      </c>
    </row>
    <row r="566" spans="1:5" x14ac:dyDescent="0.2">
      <c r="A566" s="11" t="s">
        <v>306</v>
      </c>
      <c r="B566" s="10" t="s">
        <v>1067</v>
      </c>
      <c r="C566" s="24">
        <v>463.04</v>
      </c>
      <c r="D566" s="24">
        <v>324.12</v>
      </c>
      <c r="E566" s="6">
        <v>22</v>
      </c>
    </row>
    <row r="567" spans="1:5" x14ac:dyDescent="0.2">
      <c r="A567" s="11" t="s">
        <v>303</v>
      </c>
      <c r="B567" s="10" t="s">
        <v>1068</v>
      </c>
      <c r="C567" s="24">
        <v>992.24</v>
      </c>
      <c r="D567" s="24">
        <v>694.56</v>
      </c>
      <c r="E567" s="6">
        <v>66</v>
      </c>
    </row>
    <row r="568" spans="1:5" x14ac:dyDescent="0.2">
      <c r="A568" s="11" t="s">
        <v>1069</v>
      </c>
      <c r="B568" s="10" t="s">
        <v>1070</v>
      </c>
      <c r="C568" s="24">
        <v>443.21</v>
      </c>
      <c r="D568" s="24">
        <v>310.25</v>
      </c>
      <c r="E568" s="6">
        <v>12</v>
      </c>
    </row>
    <row r="569" spans="1:5" x14ac:dyDescent="0.2">
      <c r="A569" s="11" t="s">
        <v>304</v>
      </c>
      <c r="B569" s="10" t="s">
        <v>1071</v>
      </c>
      <c r="C569" s="24">
        <v>1212.74</v>
      </c>
      <c r="D569" s="24">
        <v>848.91</v>
      </c>
      <c r="E569" s="6">
        <v>81</v>
      </c>
    </row>
    <row r="570" spans="1:5" x14ac:dyDescent="0.2">
      <c r="A570" s="11" t="s">
        <v>1072</v>
      </c>
      <c r="B570" s="10" t="s">
        <v>1073</v>
      </c>
      <c r="C570" s="24">
        <v>509.66</v>
      </c>
      <c r="D570" s="24">
        <v>356.76</v>
      </c>
      <c r="E570" s="6">
        <v>15</v>
      </c>
    </row>
    <row r="571" spans="1:5" x14ac:dyDescent="0.2">
      <c r="A571" s="11" t="s">
        <v>1074</v>
      </c>
      <c r="B571" s="10" t="s">
        <v>1075</v>
      </c>
      <c r="C571" s="24">
        <v>346.49</v>
      </c>
      <c r="D571" s="24">
        <v>242.54</v>
      </c>
      <c r="E571" s="6">
        <v>26</v>
      </c>
    </row>
    <row r="572" spans="1:5" x14ac:dyDescent="0.2">
      <c r="A572" s="11" t="s">
        <v>1076</v>
      </c>
      <c r="B572" s="10" t="s">
        <v>1077</v>
      </c>
      <c r="C572" s="24">
        <v>29.22</v>
      </c>
      <c r="D572" s="24">
        <v>20.45</v>
      </c>
      <c r="E572" s="6">
        <v>1.6</v>
      </c>
    </row>
    <row r="573" spans="1:5" x14ac:dyDescent="0.2">
      <c r="A573" s="11" t="s">
        <v>1078</v>
      </c>
      <c r="B573" s="10" t="s">
        <v>1079</v>
      </c>
      <c r="C573" s="24">
        <v>30.86</v>
      </c>
      <c r="D573" s="24">
        <v>21.6</v>
      </c>
      <c r="E573" s="6">
        <v>1.5</v>
      </c>
    </row>
    <row r="574" spans="1:5" x14ac:dyDescent="0.2">
      <c r="A574" s="11" t="s">
        <v>134</v>
      </c>
      <c r="B574" s="10" t="s">
        <v>1080</v>
      </c>
      <c r="C574" s="24">
        <v>56.47</v>
      </c>
      <c r="D574" s="24">
        <v>39.53</v>
      </c>
      <c r="E574" s="6">
        <v>2</v>
      </c>
    </row>
    <row r="575" spans="1:5" x14ac:dyDescent="0.2">
      <c r="A575" s="11" t="s">
        <v>133</v>
      </c>
      <c r="B575" s="10" t="s">
        <v>1081</v>
      </c>
      <c r="C575" s="24">
        <v>56.43</v>
      </c>
      <c r="D575" s="24">
        <v>39.5</v>
      </c>
      <c r="E575" s="6">
        <v>2</v>
      </c>
    </row>
    <row r="576" spans="1:5" x14ac:dyDescent="0.2">
      <c r="A576" s="11" t="s">
        <v>158</v>
      </c>
      <c r="B576" s="10" t="s">
        <v>1082</v>
      </c>
      <c r="C576" s="24">
        <v>43.16</v>
      </c>
      <c r="D576" s="24">
        <v>30.21</v>
      </c>
      <c r="E576" s="6">
        <v>1.25</v>
      </c>
    </row>
    <row r="577" spans="1:5" x14ac:dyDescent="0.2">
      <c r="A577" s="11" t="s">
        <v>159</v>
      </c>
      <c r="B577" s="10" t="s">
        <v>1083</v>
      </c>
      <c r="C577" s="24">
        <v>43.21</v>
      </c>
      <c r="D577" s="24">
        <v>30.25</v>
      </c>
      <c r="E577" s="6">
        <v>1.1599999999999999</v>
      </c>
    </row>
    <row r="578" spans="1:5" x14ac:dyDescent="0.2">
      <c r="A578" s="11" t="s">
        <v>243</v>
      </c>
      <c r="B578" s="10" t="s">
        <v>885</v>
      </c>
      <c r="C578" s="24">
        <v>4.8</v>
      </c>
      <c r="D578" s="24">
        <v>3.36</v>
      </c>
      <c r="E578" s="6">
        <v>0.02</v>
      </c>
    </row>
    <row r="579" spans="1:5" x14ac:dyDescent="0.2">
      <c r="A579" s="11" t="s">
        <v>1084</v>
      </c>
      <c r="B579" s="10" t="s">
        <v>1085</v>
      </c>
      <c r="C579" s="24">
        <v>22.04</v>
      </c>
      <c r="D579" s="24">
        <v>15.42</v>
      </c>
      <c r="E579" s="6">
        <v>0</v>
      </c>
    </row>
    <row r="580" spans="1:5" x14ac:dyDescent="0.2">
      <c r="A580" s="11" t="s">
        <v>160</v>
      </c>
      <c r="B580" s="10" t="s">
        <v>1086</v>
      </c>
      <c r="C580" s="24">
        <v>43.25</v>
      </c>
      <c r="D580" s="24">
        <v>30.27</v>
      </c>
      <c r="E580" s="6">
        <v>1.1599999999999999</v>
      </c>
    </row>
    <row r="581" spans="1:5" x14ac:dyDescent="0.2">
      <c r="A581" s="11" t="s">
        <v>183</v>
      </c>
      <c r="B581" s="10" t="s">
        <v>1087</v>
      </c>
      <c r="C581" s="24">
        <v>33.64</v>
      </c>
      <c r="D581" s="24">
        <v>23.55</v>
      </c>
      <c r="E581" s="6">
        <v>1.2</v>
      </c>
    </row>
    <row r="582" spans="1:5" x14ac:dyDescent="0.2">
      <c r="A582" s="11" t="s">
        <v>1088</v>
      </c>
      <c r="B582" s="10" t="s">
        <v>1089</v>
      </c>
      <c r="C582" s="24">
        <v>35.28</v>
      </c>
      <c r="D582" s="24">
        <v>24.7</v>
      </c>
      <c r="E582" s="6">
        <v>1.2</v>
      </c>
    </row>
    <row r="583" spans="1:5" x14ac:dyDescent="0.2">
      <c r="A583" s="11" t="s">
        <v>141</v>
      </c>
      <c r="B583" s="10" t="s">
        <v>1034</v>
      </c>
      <c r="C583" s="24">
        <v>162.22999999999999</v>
      </c>
      <c r="D583" s="24">
        <v>113.56</v>
      </c>
      <c r="E583" s="6">
        <v>4.54</v>
      </c>
    </row>
    <row r="584" spans="1:5" x14ac:dyDescent="0.2">
      <c r="A584" s="11" t="s">
        <v>31</v>
      </c>
      <c r="B584" s="10" t="s">
        <v>1090</v>
      </c>
      <c r="C584" s="24">
        <v>48.06</v>
      </c>
      <c r="D584" s="24">
        <v>33.64</v>
      </c>
      <c r="E584" s="6">
        <v>4</v>
      </c>
    </row>
    <row r="585" spans="1:5" x14ac:dyDescent="0.2">
      <c r="A585" s="11" t="s">
        <v>1091</v>
      </c>
      <c r="B585" s="10" t="s">
        <v>1092</v>
      </c>
      <c r="C585" s="24">
        <v>44.09</v>
      </c>
      <c r="D585" s="24">
        <v>30.86</v>
      </c>
      <c r="E585" s="6">
        <v>4</v>
      </c>
    </row>
    <row r="586" spans="1:5" x14ac:dyDescent="0.2">
      <c r="A586" s="11" t="s">
        <v>136</v>
      </c>
      <c r="B586" s="10" t="s">
        <v>1093</v>
      </c>
      <c r="C586" s="24">
        <v>64.88</v>
      </c>
      <c r="D586" s="24">
        <v>45.41</v>
      </c>
      <c r="E586" s="6">
        <v>3</v>
      </c>
    </row>
    <row r="587" spans="1:5" x14ac:dyDescent="0.2">
      <c r="A587" s="11" t="s">
        <v>135</v>
      </c>
      <c r="B587" s="10" t="s">
        <v>1094</v>
      </c>
      <c r="C587" s="24">
        <v>64.84</v>
      </c>
      <c r="D587" s="24">
        <v>45.39</v>
      </c>
      <c r="E587" s="6">
        <v>3</v>
      </c>
    </row>
    <row r="588" spans="1:5" x14ac:dyDescent="0.2">
      <c r="A588" s="11" t="s">
        <v>161</v>
      </c>
      <c r="B588" s="10" t="s">
        <v>1095</v>
      </c>
      <c r="C588" s="24">
        <v>45.56</v>
      </c>
      <c r="D588" s="24">
        <v>31.89</v>
      </c>
      <c r="E588" s="6">
        <v>2</v>
      </c>
    </row>
    <row r="589" spans="1:5" x14ac:dyDescent="0.2">
      <c r="A589" s="11" t="s">
        <v>162</v>
      </c>
      <c r="B589" s="10" t="s">
        <v>1096</v>
      </c>
      <c r="C589" s="24">
        <v>45.61</v>
      </c>
      <c r="D589" s="24">
        <v>31.93</v>
      </c>
      <c r="E589" s="6">
        <v>1.57</v>
      </c>
    </row>
    <row r="590" spans="1:5" x14ac:dyDescent="0.2">
      <c r="A590" s="11" t="s">
        <v>244</v>
      </c>
      <c r="B590" s="10" t="s">
        <v>906</v>
      </c>
      <c r="C590" s="24">
        <v>6</v>
      </c>
      <c r="D590" s="24">
        <v>4.2</v>
      </c>
      <c r="E590" s="6">
        <v>0.3</v>
      </c>
    </row>
    <row r="591" spans="1:5" x14ac:dyDescent="0.2">
      <c r="A591" s="11" t="s">
        <v>1097</v>
      </c>
      <c r="B591" s="10" t="s">
        <v>1098</v>
      </c>
      <c r="C591" s="24">
        <v>27.55</v>
      </c>
      <c r="D591" s="24">
        <v>19.29</v>
      </c>
      <c r="E591" s="6">
        <v>0</v>
      </c>
    </row>
    <row r="592" spans="1:5" x14ac:dyDescent="0.2">
      <c r="A592" s="11" t="s">
        <v>163</v>
      </c>
      <c r="B592" s="10" t="s">
        <v>1099</v>
      </c>
      <c r="C592" s="24">
        <v>45.65</v>
      </c>
      <c r="D592" s="24">
        <v>31.96</v>
      </c>
      <c r="E592" s="6">
        <v>1.57</v>
      </c>
    </row>
    <row r="593" spans="1:5" x14ac:dyDescent="0.2">
      <c r="A593" s="11" t="s">
        <v>184</v>
      </c>
      <c r="B593" s="10" t="s">
        <v>1087</v>
      </c>
      <c r="C593" s="24">
        <v>55.44</v>
      </c>
      <c r="D593" s="24">
        <v>38.81</v>
      </c>
      <c r="E593" s="6">
        <v>1.6</v>
      </c>
    </row>
    <row r="594" spans="1:5" x14ac:dyDescent="0.2">
      <c r="A594" s="11" t="s">
        <v>185</v>
      </c>
      <c r="B594" s="10" t="s">
        <v>1100</v>
      </c>
      <c r="C594" s="24">
        <v>55.66</v>
      </c>
      <c r="D594" s="24">
        <v>38.97</v>
      </c>
      <c r="E594" s="6">
        <v>1.6</v>
      </c>
    </row>
    <row r="595" spans="1:5" x14ac:dyDescent="0.2">
      <c r="A595" s="11" t="s">
        <v>142</v>
      </c>
      <c r="B595" s="10" t="s">
        <v>1034</v>
      </c>
      <c r="C595" s="24">
        <v>240.33</v>
      </c>
      <c r="D595" s="24">
        <v>168.23</v>
      </c>
      <c r="E595" s="6">
        <v>7</v>
      </c>
    </row>
    <row r="596" spans="1:5" x14ac:dyDescent="0.2">
      <c r="A596" s="11" t="s">
        <v>1101</v>
      </c>
      <c r="B596" s="10" t="s">
        <v>1102</v>
      </c>
      <c r="C596" s="24">
        <v>58.42</v>
      </c>
      <c r="D596" s="24">
        <v>40.9</v>
      </c>
      <c r="E596" s="6">
        <v>4.0999999999999996</v>
      </c>
    </row>
    <row r="597" spans="1:5" x14ac:dyDescent="0.2">
      <c r="A597" s="11" t="s">
        <v>1103</v>
      </c>
      <c r="B597" s="10" t="s">
        <v>1104</v>
      </c>
      <c r="C597" s="24">
        <v>58.42</v>
      </c>
      <c r="D597" s="24">
        <v>40.9</v>
      </c>
      <c r="E597" s="6">
        <v>4.0999999999999996</v>
      </c>
    </row>
    <row r="598" spans="1:5" x14ac:dyDescent="0.2">
      <c r="A598" s="11" t="s">
        <v>220</v>
      </c>
      <c r="B598" s="10" t="s">
        <v>1019</v>
      </c>
      <c r="C598" s="24">
        <v>649.63</v>
      </c>
      <c r="D598" s="24">
        <v>454.75</v>
      </c>
      <c r="E598" s="6">
        <v>7</v>
      </c>
    </row>
    <row r="599" spans="1:5" x14ac:dyDescent="0.2">
      <c r="A599" s="11" t="s">
        <v>245</v>
      </c>
      <c r="B599" s="10" t="s">
        <v>906</v>
      </c>
      <c r="C599" s="24">
        <v>9.61</v>
      </c>
      <c r="D599" s="24">
        <v>6.73</v>
      </c>
      <c r="E599" s="6">
        <v>0.05</v>
      </c>
    </row>
    <row r="600" spans="1:5" x14ac:dyDescent="0.2">
      <c r="A600" s="11" t="s">
        <v>1105</v>
      </c>
      <c r="B600" s="10" t="s">
        <v>1106</v>
      </c>
      <c r="C600" s="24">
        <v>33.06</v>
      </c>
      <c r="D600" s="24">
        <v>23.14</v>
      </c>
      <c r="E600" s="6">
        <v>0</v>
      </c>
    </row>
    <row r="601" spans="1:5" x14ac:dyDescent="0.2">
      <c r="A601" s="11" t="s">
        <v>143</v>
      </c>
      <c r="B601" s="10" t="s">
        <v>1034</v>
      </c>
      <c r="C601" s="24">
        <v>396.55</v>
      </c>
      <c r="D601" s="24">
        <v>277.58999999999997</v>
      </c>
      <c r="E601" s="6">
        <v>17</v>
      </c>
    </row>
    <row r="602" spans="1:5" ht="13.5" thickBot="1" x14ac:dyDescent="0.25">
      <c r="A602" s="12" t="s">
        <v>1107</v>
      </c>
      <c r="B602" s="13" t="s">
        <v>1108</v>
      </c>
      <c r="C602" s="24">
        <v>99.21</v>
      </c>
      <c r="D602" s="24">
        <v>69.44</v>
      </c>
      <c r="E602" s="6">
        <v>8.6999999999999993</v>
      </c>
    </row>
    <row r="603" spans="1:5" x14ac:dyDescent="0.2">
      <c r="A603" s="14"/>
      <c r="B603" s="10"/>
    </row>
    <row r="604" spans="1:5" x14ac:dyDescent="0.2">
      <c r="A604" s="14"/>
      <c r="B604" s="10"/>
    </row>
    <row r="605" spans="1:5" ht="15.75" thickBot="1" x14ac:dyDescent="0.3">
      <c r="A605" s="3" t="s">
        <v>1109</v>
      </c>
      <c r="B605" s="10"/>
      <c r="D605" s="5">
        <v>0.7</v>
      </c>
    </row>
    <row r="606" spans="1:5" x14ac:dyDescent="0.2">
      <c r="A606" s="16" t="s">
        <v>1110</v>
      </c>
      <c r="B606" s="8" t="s">
        <v>1111</v>
      </c>
      <c r="C606" s="24">
        <v>37.47</v>
      </c>
      <c r="D606" s="24">
        <v>26.23</v>
      </c>
      <c r="E606" s="6">
        <v>1.02</v>
      </c>
    </row>
    <row r="607" spans="1:5" x14ac:dyDescent="0.2">
      <c r="A607" s="11" t="s">
        <v>1112</v>
      </c>
      <c r="B607" s="10" t="s">
        <v>1113</v>
      </c>
      <c r="C607" s="24">
        <v>12</v>
      </c>
      <c r="D607" s="24">
        <v>8.4</v>
      </c>
      <c r="E607" s="6">
        <v>0.56999999999999995</v>
      </c>
    </row>
    <row r="608" spans="1:5" x14ac:dyDescent="0.2">
      <c r="A608" s="11" t="s">
        <v>252</v>
      </c>
      <c r="B608" s="10" t="s">
        <v>1114</v>
      </c>
      <c r="C608" s="24">
        <v>93.7</v>
      </c>
      <c r="D608" s="24">
        <v>65.59</v>
      </c>
      <c r="E608" s="6">
        <v>10</v>
      </c>
    </row>
    <row r="609" spans="1:5" x14ac:dyDescent="0.2">
      <c r="A609" s="11" t="s">
        <v>1115</v>
      </c>
      <c r="B609" s="10" t="s">
        <v>1116</v>
      </c>
      <c r="C609" s="24">
        <v>98.53</v>
      </c>
      <c r="D609" s="24">
        <v>68.97</v>
      </c>
      <c r="E609" s="6">
        <v>10</v>
      </c>
    </row>
    <row r="610" spans="1:5" x14ac:dyDescent="0.2">
      <c r="A610" s="11" t="s">
        <v>254</v>
      </c>
      <c r="B610" s="10" t="s">
        <v>1117</v>
      </c>
      <c r="C610" s="24">
        <v>264.58999999999997</v>
      </c>
      <c r="D610" s="24">
        <v>185.21</v>
      </c>
      <c r="E610" s="6">
        <v>27</v>
      </c>
    </row>
    <row r="611" spans="1:5" x14ac:dyDescent="0.2">
      <c r="A611" s="11" t="s">
        <v>1118</v>
      </c>
      <c r="B611" s="10" t="s">
        <v>1119</v>
      </c>
      <c r="C611" s="24">
        <v>276.38</v>
      </c>
      <c r="D611" s="24">
        <v>193.46</v>
      </c>
      <c r="E611" s="6">
        <v>27</v>
      </c>
    </row>
    <row r="612" spans="1:5" x14ac:dyDescent="0.2">
      <c r="A612" s="11" t="s">
        <v>255</v>
      </c>
      <c r="B612" s="10" t="s">
        <v>1120</v>
      </c>
      <c r="C612" s="24">
        <v>192.93</v>
      </c>
      <c r="D612" s="24">
        <v>135.05000000000001</v>
      </c>
      <c r="E612" s="6">
        <v>18</v>
      </c>
    </row>
    <row r="613" spans="1:5" x14ac:dyDescent="0.2">
      <c r="A613" s="11" t="s">
        <v>1121</v>
      </c>
      <c r="B613" s="10" t="s">
        <v>1122</v>
      </c>
      <c r="C613" s="24">
        <v>197.07</v>
      </c>
      <c r="D613" s="24">
        <v>137.94999999999999</v>
      </c>
      <c r="E613" s="6">
        <v>18</v>
      </c>
    </row>
    <row r="614" spans="1:5" x14ac:dyDescent="0.2">
      <c r="A614" s="11" t="s">
        <v>256</v>
      </c>
      <c r="B614" s="10" t="s">
        <v>1123</v>
      </c>
      <c r="C614" s="24">
        <v>485.09</v>
      </c>
      <c r="D614" s="24">
        <v>339.56</v>
      </c>
      <c r="E614" s="6">
        <v>50</v>
      </c>
    </row>
    <row r="615" spans="1:5" x14ac:dyDescent="0.2">
      <c r="A615" s="11" t="s">
        <v>1124</v>
      </c>
      <c r="B615" s="10" t="s">
        <v>1125</v>
      </c>
      <c r="C615" s="24">
        <v>516.73</v>
      </c>
      <c r="D615" s="24">
        <v>361.71</v>
      </c>
      <c r="E615" s="6">
        <v>50</v>
      </c>
    </row>
    <row r="616" spans="1:5" x14ac:dyDescent="0.2">
      <c r="A616" s="11" t="s">
        <v>1126</v>
      </c>
      <c r="B616" s="10" t="s">
        <v>1127</v>
      </c>
      <c r="C616" s="24">
        <v>253.56</v>
      </c>
      <c r="D616" s="24">
        <v>177.49</v>
      </c>
      <c r="E616" s="6">
        <v>26</v>
      </c>
    </row>
    <row r="617" spans="1:5" x14ac:dyDescent="0.2">
      <c r="A617" s="11" t="s">
        <v>1128</v>
      </c>
      <c r="B617" s="10" t="s">
        <v>1129</v>
      </c>
      <c r="C617" s="24">
        <v>264.37</v>
      </c>
      <c r="D617" s="24">
        <v>185.06</v>
      </c>
      <c r="E617" s="6">
        <v>26</v>
      </c>
    </row>
    <row r="618" spans="1:5" x14ac:dyDescent="0.2">
      <c r="A618" s="11" t="s">
        <v>1130</v>
      </c>
      <c r="B618" s="10" t="s">
        <v>1131</v>
      </c>
      <c r="C618" s="24">
        <v>661.49</v>
      </c>
      <c r="D618" s="24">
        <v>463.04</v>
      </c>
      <c r="E618" s="6">
        <v>71</v>
      </c>
    </row>
    <row r="619" spans="1:5" x14ac:dyDescent="0.2">
      <c r="A619" s="11" t="s">
        <v>1132</v>
      </c>
      <c r="B619" s="10" t="s">
        <v>1133</v>
      </c>
      <c r="C619" s="24">
        <v>684.97</v>
      </c>
      <c r="D619" s="24">
        <v>479.48</v>
      </c>
      <c r="E619" s="6">
        <v>71</v>
      </c>
    </row>
    <row r="620" spans="1:5" x14ac:dyDescent="0.2">
      <c r="A620" s="11" t="s">
        <v>1134</v>
      </c>
      <c r="B620" s="10" t="s">
        <v>1135</v>
      </c>
      <c r="C620" s="24">
        <v>1080.44</v>
      </c>
      <c r="D620" s="24">
        <v>756.3</v>
      </c>
      <c r="E620" s="6">
        <v>166</v>
      </c>
    </row>
    <row r="621" spans="1:5" x14ac:dyDescent="0.2">
      <c r="A621" s="11" t="s">
        <v>1136</v>
      </c>
      <c r="B621" s="10" t="s">
        <v>1137</v>
      </c>
      <c r="C621" s="24">
        <v>44.09</v>
      </c>
      <c r="D621" s="24">
        <v>30.86</v>
      </c>
      <c r="E621" s="6">
        <v>1.1200000000000001</v>
      </c>
    </row>
    <row r="622" spans="1:5" x14ac:dyDescent="0.2">
      <c r="A622" s="11" t="s">
        <v>1138</v>
      </c>
      <c r="B622" s="10" t="s">
        <v>1139</v>
      </c>
      <c r="C622" s="24">
        <v>12</v>
      </c>
      <c r="D622" s="24">
        <v>8.4</v>
      </c>
      <c r="E622" s="6">
        <v>0.15</v>
      </c>
    </row>
    <row r="623" spans="1:5" x14ac:dyDescent="0.2">
      <c r="A623" s="11" t="s">
        <v>1140</v>
      </c>
      <c r="B623" s="10" t="s">
        <v>1141</v>
      </c>
      <c r="C623" s="24">
        <v>7.93</v>
      </c>
      <c r="D623" s="24">
        <v>5.56</v>
      </c>
      <c r="E623" s="6">
        <v>0.16</v>
      </c>
    </row>
    <row r="624" spans="1:5" x14ac:dyDescent="0.2">
      <c r="A624" s="11" t="s">
        <v>257</v>
      </c>
      <c r="B624" s="10" t="s">
        <v>1142</v>
      </c>
      <c r="C624" s="24">
        <v>8.4</v>
      </c>
      <c r="D624" s="24">
        <v>5.88</v>
      </c>
      <c r="E624" s="6">
        <v>0.18</v>
      </c>
    </row>
    <row r="625" spans="1:5" x14ac:dyDescent="0.2">
      <c r="A625" s="11" t="s">
        <v>259</v>
      </c>
      <c r="B625" s="10" t="s">
        <v>1143</v>
      </c>
      <c r="C625" s="24">
        <v>18.5</v>
      </c>
      <c r="D625" s="24">
        <v>12.95</v>
      </c>
      <c r="E625" s="6">
        <v>0.35</v>
      </c>
    </row>
    <row r="626" spans="1:5" x14ac:dyDescent="0.2">
      <c r="A626" s="11" t="s">
        <v>1144</v>
      </c>
      <c r="B626" s="10" t="s">
        <v>1145</v>
      </c>
      <c r="C626" s="24">
        <v>22.23</v>
      </c>
      <c r="D626" s="24">
        <v>15.56</v>
      </c>
      <c r="E626" s="6">
        <v>0.54</v>
      </c>
    </row>
    <row r="627" spans="1:5" x14ac:dyDescent="0.2">
      <c r="A627" s="11" t="s">
        <v>258</v>
      </c>
      <c r="B627" s="10" t="s">
        <v>1146</v>
      </c>
      <c r="C627" s="24">
        <v>17.18</v>
      </c>
      <c r="D627" s="24">
        <v>12.02</v>
      </c>
      <c r="E627" s="6">
        <v>0.35</v>
      </c>
    </row>
    <row r="628" spans="1:5" x14ac:dyDescent="0.2">
      <c r="A628" s="11" t="s">
        <v>1147</v>
      </c>
      <c r="B628" s="10" t="s">
        <v>1148</v>
      </c>
      <c r="C628" s="24">
        <v>9.61</v>
      </c>
      <c r="D628" s="24">
        <v>6.73</v>
      </c>
      <c r="E628" s="6">
        <v>0.18</v>
      </c>
    </row>
    <row r="629" spans="1:5" x14ac:dyDescent="0.2">
      <c r="A629" s="11" t="s">
        <v>1149</v>
      </c>
      <c r="B629" s="10" t="s">
        <v>1150</v>
      </c>
      <c r="C629" s="24">
        <v>20.420000000000002</v>
      </c>
      <c r="D629" s="24">
        <v>14.3</v>
      </c>
      <c r="E629" s="6">
        <v>0.33</v>
      </c>
    </row>
    <row r="630" spans="1:5" x14ac:dyDescent="0.2">
      <c r="A630" s="11" t="s">
        <v>1151</v>
      </c>
      <c r="B630" s="10" t="s">
        <v>1152</v>
      </c>
      <c r="C630" s="24">
        <v>14.41</v>
      </c>
      <c r="D630" s="24">
        <v>10.08</v>
      </c>
      <c r="E630" s="6">
        <v>0.28000000000000003</v>
      </c>
    </row>
    <row r="631" spans="1:5" x14ac:dyDescent="0.2">
      <c r="A631" s="11" t="s">
        <v>262</v>
      </c>
      <c r="B631" s="10" t="s">
        <v>1153</v>
      </c>
      <c r="C631" s="24">
        <v>14.41</v>
      </c>
      <c r="D631" s="24">
        <v>10.08</v>
      </c>
      <c r="E631" s="6">
        <v>0.38</v>
      </c>
    </row>
    <row r="632" spans="1:5" x14ac:dyDescent="0.2">
      <c r="A632" s="11" t="s">
        <v>263</v>
      </c>
      <c r="B632" s="10" t="s">
        <v>1154</v>
      </c>
      <c r="C632" s="24">
        <v>26.43</v>
      </c>
      <c r="D632" s="24">
        <v>18.5</v>
      </c>
      <c r="E632" s="6">
        <v>0.83</v>
      </c>
    </row>
    <row r="633" spans="1:5" x14ac:dyDescent="0.2">
      <c r="A633" s="11" t="s">
        <v>1155</v>
      </c>
      <c r="B633" s="10" t="s">
        <v>1156</v>
      </c>
      <c r="C633" s="24">
        <v>33.64</v>
      </c>
      <c r="D633" s="24">
        <v>23.55</v>
      </c>
      <c r="E633" s="6">
        <v>1.38</v>
      </c>
    </row>
    <row r="634" spans="1:5" x14ac:dyDescent="0.2">
      <c r="A634" s="11" t="s">
        <v>1157</v>
      </c>
      <c r="B634" s="10" t="s">
        <v>1158</v>
      </c>
      <c r="C634" s="24">
        <v>26.43</v>
      </c>
      <c r="D634" s="24">
        <v>18.5</v>
      </c>
      <c r="E634" s="6">
        <v>0.65</v>
      </c>
    </row>
    <row r="635" spans="1:5" x14ac:dyDescent="0.2">
      <c r="A635" s="11" t="s">
        <v>1159</v>
      </c>
      <c r="B635" s="10" t="s">
        <v>1160</v>
      </c>
      <c r="C635" s="24">
        <v>21.62</v>
      </c>
      <c r="D635" s="24">
        <v>15.13</v>
      </c>
      <c r="E635" s="6">
        <v>0.61</v>
      </c>
    </row>
    <row r="636" spans="1:5" x14ac:dyDescent="0.2">
      <c r="A636" s="11" t="s">
        <v>1161</v>
      </c>
      <c r="B636" s="10" t="s">
        <v>1158</v>
      </c>
      <c r="C636" s="24">
        <v>33.64</v>
      </c>
      <c r="D636" s="24">
        <v>23.55</v>
      </c>
      <c r="E636" s="6">
        <v>1.1100000000000001</v>
      </c>
    </row>
    <row r="637" spans="1:5" x14ac:dyDescent="0.2">
      <c r="A637" s="11" t="s">
        <v>1162</v>
      </c>
      <c r="B637" s="10" t="s">
        <v>1163</v>
      </c>
      <c r="C637" s="24">
        <v>34.840000000000003</v>
      </c>
      <c r="D637" s="24">
        <v>24.39</v>
      </c>
      <c r="E637" s="6">
        <v>1.18</v>
      </c>
    </row>
    <row r="638" spans="1:5" x14ac:dyDescent="0.2">
      <c r="A638" s="11" t="s">
        <v>264</v>
      </c>
      <c r="B638" s="10" t="s">
        <v>1164</v>
      </c>
      <c r="C638" s="24">
        <v>14.41</v>
      </c>
      <c r="D638" s="24">
        <v>10.08</v>
      </c>
      <c r="E638" s="6">
        <v>0.34</v>
      </c>
    </row>
    <row r="639" spans="1:5" x14ac:dyDescent="0.2">
      <c r="A639" s="11" t="s">
        <v>1165</v>
      </c>
      <c r="B639" s="10" t="s">
        <v>1166</v>
      </c>
      <c r="C639" s="24">
        <v>26.43</v>
      </c>
      <c r="D639" s="24">
        <v>18.5</v>
      </c>
      <c r="E639" s="6">
        <v>0.26</v>
      </c>
    </row>
    <row r="640" spans="1:5" x14ac:dyDescent="0.2">
      <c r="A640" s="11" t="s">
        <v>1167</v>
      </c>
      <c r="B640" s="10" t="s">
        <v>1168</v>
      </c>
      <c r="C640" s="24">
        <v>10.8</v>
      </c>
      <c r="D640" s="24">
        <v>7.56</v>
      </c>
      <c r="E640" s="6">
        <v>0.26</v>
      </c>
    </row>
    <row r="641" spans="1:5" x14ac:dyDescent="0.2">
      <c r="A641" s="11" t="s">
        <v>1169</v>
      </c>
      <c r="B641" s="10" t="s">
        <v>1170</v>
      </c>
      <c r="C641" s="24">
        <v>21.02</v>
      </c>
      <c r="D641" s="24">
        <v>14.71</v>
      </c>
      <c r="E641" s="6">
        <v>0.57999999999999996</v>
      </c>
    </row>
    <row r="642" spans="1:5" x14ac:dyDescent="0.2">
      <c r="A642" s="11" t="s">
        <v>1171</v>
      </c>
      <c r="B642" s="10" t="s">
        <v>1172</v>
      </c>
      <c r="C642" s="24">
        <v>27.63</v>
      </c>
      <c r="D642" s="24">
        <v>19.34</v>
      </c>
      <c r="E642" s="6">
        <v>0.81</v>
      </c>
    </row>
    <row r="643" spans="1:5" x14ac:dyDescent="0.2">
      <c r="A643" s="11" t="s">
        <v>1173</v>
      </c>
      <c r="B643" s="10" t="s">
        <v>1174</v>
      </c>
      <c r="C643" s="24">
        <v>20.420000000000002</v>
      </c>
      <c r="D643" s="24">
        <v>14.3</v>
      </c>
      <c r="E643" s="6">
        <v>0.48</v>
      </c>
    </row>
    <row r="644" spans="1:5" x14ac:dyDescent="0.2">
      <c r="A644" s="11" t="s">
        <v>1175</v>
      </c>
      <c r="B644" s="10" t="s">
        <v>1176</v>
      </c>
      <c r="C644" s="24">
        <v>27.63</v>
      </c>
      <c r="D644" s="24">
        <v>19.34</v>
      </c>
      <c r="E644" s="6">
        <v>0.83</v>
      </c>
    </row>
    <row r="645" spans="1:5" x14ac:dyDescent="0.2">
      <c r="A645" s="11" t="s">
        <v>1177</v>
      </c>
      <c r="B645" s="10" t="s">
        <v>1178</v>
      </c>
      <c r="C645" s="24">
        <v>14.41</v>
      </c>
      <c r="D645" s="24">
        <v>10.08</v>
      </c>
      <c r="E645" s="6">
        <v>0.13</v>
      </c>
    </row>
    <row r="646" spans="1:5" x14ac:dyDescent="0.2">
      <c r="A646" s="11" t="s">
        <v>1179</v>
      </c>
      <c r="B646" s="10" t="s">
        <v>1178</v>
      </c>
      <c r="C646" s="24">
        <v>16.22</v>
      </c>
      <c r="D646" s="24">
        <v>11.36</v>
      </c>
      <c r="E646" s="6">
        <v>0.28999999999999998</v>
      </c>
    </row>
    <row r="647" spans="1:5" x14ac:dyDescent="0.2">
      <c r="A647" s="11" t="s">
        <v>1180</v>
      </c>
      <c r="B647" s="10" t="s">
        <v>1178</v>
      </c>
      <c r="C647" s="24">
        <v>19.82</v>
      </c>
      <c r="D647" s="24">
        <v>13.88</v>
      </c>
      <c r="E647" s="6">
        <v>0.5</v>
      </c>
    </row>
    <row r="648" spans="1:5" x14ac:dyDescent="0.2">
      <c r="A648" s="11" t="s">
        <v>1181</v>
      </c>
      <c r="B648" s="10" t="s">
        <v>1182</v>
      </c>
      <c r="C648" s="24">
        <v>18.02</v>
      </c>
      <c r="D648" s="24">
        <v>12.61</v>
      </c>
      <c r="E648" s="6">
        <v>0.156</v>
      </c>
    </row>
    <row r="649" spans="1:5" x14ac:dyDescent="0.2">
      <c r="A649" s="11" t="s">
        <v>1183</v>
      </c>
      <c r="B649" s="10" t="s">
        <v>1184</v>
      </c>
      <c r="C649" s="24">
        <v>33.64</v>
      </c>
      <c r="D649" s="24">
        <v>23.55</v>
      </c>
      <c r="E649" s="6">
        <v>0.313</v>
      </c>
    </row>
    <row r="650" spans="1:5" x14ac:dyDescent="0.2">
      <c r="A650" s="11" t="s">
        <v>1185</v>
      </c>
      <c r="B650" s="10" t="s">
        <v>1186</v>
      </c>
      <c r="C650" s="24">
        <v>46.86</v>
      </c>
      <c r="D650" s="24">
        <v>32.799999999999997</v>
      </c>
      <c r="E650" s="6">
        <v>0.59399999999999997</v>
      </c>
    </row>
    <row r="651" spans="1:5" x14ac:dyDescent="0.2">
      <c r="A651" s="11" t="s">
        <v>1187</v>
      </c>
      <c r="B651" s="10" t="s">
        <v>1188</v>
      </c>
      <c r="C651" s="24">
        <v>20.420000000000002</v>
      </c>
      <c r="D651" s="24">
        <v>14.3</v>
      </c>
      <c r="E651" s="6">
        <v>0.35</v>
      </c>
    </row>
    <row r="652" spans="1:5" x14ac:dyDescent="0.2">
      <c r="A652" s="11" t="s">
        <v>1189</v>
      </c>
      <c r="B652" s="10" t="s">
        <v>1188</v>
      </c>
      <c r="C652" s="24">
        <v>40.85</v>
      </c>
      <c r="D652" s="24">
        <v>28.6</v>
      </c>
      <c r="E652" s="6">
        <v>0.79400000000000004</v>
      </c>
    </row>
    <row r="653" spans="1:5" x14ac:dyDescent="0.2">
      <c r="A653" s="11" t="s">
        <v>1190</v>
      </c>
      <c r="B653" s="10" t="s">
        <v>1188</v>
      </c>
      <c r="C653" s="24">
        <v>54.06</v>
      </c>
      <c r="D653" s="24">
        <v>37.840000000000003</v>
      </c>
      <c r="E653" s="6">
        <v>1.288</v>
      </c>
    </row>
    <row r="654" spans="1:5" x14ac:dyDescent="0.2">
      <c r="A654" s="11" t="s">
        <v>1191</v>
      </c>
      <c r="B654" s="10" t="s">
        <v>1192</v>
      </c>
      <c r="C654" s="24">
        <v>20.420000000000002</v>
      </c>
      <c r="D654" s="24">
        <v>14.3</v>
      </c>
      <c r="E654" s="6">
        <v>0.45</v>
      </c>
    </row>
    <row r="655" spans="1:5" x14ac:dyDescent="0.2">
      <c r="A655" s="11" t="s">
        <v>1193</v>
      </c>
      <c r="B655" s="10" t="s">
        <v>1194</v>
      </c>
      <c r="C655" s="24">
        <v>19.22</v>
      </c>
      <c r="D655" s="24">
        <v>13.45</v>
      </c>
      <c r="E655" s="6">
        <v>0.5</v>
      </c>
    </row>
    <row r="656" spans="1:5" x14ac:dyDescent="0.2">
      <c r="A656" s="11" t="s">
        <v>1195</v>
      </c>
      <c r="B656" s="10" t="s">
        <v>1192</v>
      </c>
      <c r="C656" s="24">
        <v>39.65</v>
      </c>
      <c r="D656" s="24">
        <v>27.75</v>
      </c>
      <c r="E656" s="6">
        <v>0.81</v>
      </c>
    </row>
    <row r="657" spans="1:5" x14ac:dyDescent="0.2">
      <c r="A657" s="11" t="s">
        <v>1196</v>
      </c>
      <c r="B657" s="10" t="s">
        <v>1192</v>
      </c>
      <c r="C657" s="24">
        <v>48.06</v>
      </c>
      <c r="D657" s="24">
        <v>33.64</v>
      </c>
      <c r="E657" s="6">
        <v>1.63</v>
      </c>
    </row>
    <row r="658" spans="1:5" x14ac:dyDescent="0.2">
      <c r="A658" s="11" t="s">
        <v>1197</v>
      </c>
      <c r="B658" s="10" t="s">
        <v>1198</v>
      </c>
      <c r="C658" s="24">
        <v>18.62</v>
      </c>
      <c r="D658" s="24">
        <v>13.03</v>
      </c>
      <c r="E658" s="6">
        <v>0.47</v>
      </c>
    </row>
    <row r="659" spans="1:5" x14ac:dyDescent="0.2">
      <c r="A659" s="11" t="s">
        <v>1199</v>
      </c>
      <c r="B659" s="10" t="s">
        <v>1198</v>
      </c>
      <c r="C659" s="24">
        <v>30.03</v>
      </c>
      <c r="D659" s="24">
        <v>21.02</v>
      </c>
      <c r="E659" s="6">
        <v>1</v>
      </c>
    </row>
    <row r="660" spans="1:5" x14ac:dyDescent="0.2">
      <c r="A660" s="11" t="s">
        <v>1200</v>
      </c>
      <c r="B660" s="10" t="s">
        <v>1198</v>
      </c>
      <c r="C660" s="24">
        <v>40.85</v>
      </c>
      <c r="D660" s="24">
        <v>28.6</v>
      </c>
      <c r="E660" s="6">
        <v>1.5</v>
      </c>
    </row>
    <row r="661" spans="1:5" x14ac:dyDescent="0.2">
      <c r="A661" s="11" t="s">
        <v>1201</v>
      </c>
      <c r="B661" s="10" t="s">
        <v>1202</v>
      </c>
      <c r="C661" s="24">
        <v>1.31</v>
      </c>
      <c r="D661" s="24">
        <v>0.92</v>
      </c>
      <c r="E661" s="6">
        <v>0.02</v>
      </c>
    </row>
    <row r="662" spans="1:5" x14ac:dyDescent="0.2">
      <c r="A662" s="11" t="s">
        <v>1203</v>
      </c>
      <c r="B662" s="10" t="s">
        <v>1202</v>
      </c>
      <c r="C662" s="24">
        <v>1.8</v>
      </c>
      <c r="D662" s="24">
        <v>1.26</v>
      </c>
      <c r="E662" s="6">
        <v>0.03</v>
      </c>
    </row>
    <row r="663" spans="1:5" x14ac:dyDescent="0.2">
      <c r="A663" s="11" t="s">
        <v>1204</v>
      </c>
      <c r="B663" s="10" t="s">
        <v>1202</v>
      </c>
      <c r="C663" s="24">
        <v>2.04</v>
      </c>
      <c r="D663" s="24">
        <v>1.43</v>
      </c>
      <c r="E663" s="6">
        <v>0</v>
      </c>
    </row>
    <row r="664" spans="1:5" x14ac:dyDescent="0.2">
      <c r="A664" s="11" t="s">
        <v>1205</v>
      </c>
      <c r="B664" s="10" t="s">
        <v>1206</v>
      </c>
      <c r="C664" s="24">
        <v>27.04</v>
      </c>
      <c r="D664" s="24">
        <v>18.93</v>
      </c>
      <c r="E664" s="6">
        <v>0.375</v>
      </c>
    </row>
    <row r="665" spans="1:5" x14ac:dyDescent="0.2">
      <c r="A665" s="11" t="s">
        <v>1207</v>
      </c>
      <c r="B665" s="10" t="s">
        <v>1208</v>
      </c>
      <c r="C665" s="24">
        <v>1.19</v>
      </c>
      <c r="D665" s="24">
        <v>0.83</v>
      </c>
      <c r="E665" s="6">
        <v>0</v>
      </c>
    </row>
    <row r="666" spans="1:5" x14ac:dyDescent="0.2">
      <c r="A666" s="11" t="s">
        <v>1209</v>
      </c>
      <c r="B666" s="10" t="s">
        <v>1208</v>
      </c>
      <c r="C666" s="24">
        <v>1.55</v>
      </c>
      <c r="D666" s="24">
        <v>1.0900000000000001</v>
      </c>
      <c r="E666" s="6">
        <v>0</v>
      </c>
    </row>
    <row r="667" spans="1:5" x14ac:dyDescent="0.2">
      <c r="A667" s="11" t="s">
        <v>1210</v>
      </c>
      <c r="B667" s="10" t="s">
        <v>1208</v>
      </c>
      <c r="C667" s="24">
        <v>1.68</v>
      </c>
      <c r="D667" s="24">
        <v>1.18</v>
      </c>
      <c r="E667" s="6">
        <v>0.04</v>
      </c>
    </row>
    <row r="668" spans="1:5" x14ac:dyDescent="0.2">
      <c r="A668" s="11" t="s">
        <v>1211</v>
      </c>
      <c r="B668" s="10" t="s">
        <v>1212</v>
      </c>
      <c r="C668" s="24">
        <v>2.42</v>
      </c>
      <c r="D668" s="24">
        <v>1.69</v>
      </c>
      <c r="E668" s="6">
        <v>0</v>
      </c>
    </row>
    <row r="669" spans="1:5" x14ac:dyDescent="0.2">
      <c r="A669" s="11" t="s">
        <v>1213</v>
      </c>
      <c r="B669" s="10" t="s">
        <v>1214</v>
      </c>
      <c r="C669" s="24">
        <v>4.3099999999999996</v>
      </c>
      <c r="D669" s="24">
        <v>3.02</v>
      </c>
      <c r="E669" s="6">
        <v>0</v>
      </c>
    </row>
    <row r="670" spans="1:5" x14ac:dyDescent="0.2">
      <c r="A670" s="11" t="s">
        <v>1215</v>
      </c>
      <c r="B670" s="10" t="s">
        <v>1216</v>
      </c>
      <c r="C670" s="24">
        <v>6.1</v>
      </c>
      <c r="D670" s="24">
        <v>4.2699999999999996</v>
      </c>
      <c r="E670" s="6">
        <v>0</v>
      </c>
    </row>
    <row r="671" spans="1:5" x14ac:dyDescent="0.2">
      <c r="A671" s="11" t="s">
        <v>260</v>
      </c>
      <c r="B671" s="10" t="s">
        <v>1217</v>
      </c>
      <c r="C671" s="24">
        <v>12</v>
      </c>
      <c r="D671" s="24">
        <v>8.4</v>
      </c>
      <c r="E671" s="6">
        <v>0.12</v>
      </c>
    </row>
    <row r="672" spans="1:5" x14ac:dyDescent="0.2">
      <c r="A672" s="11" t="s">
        <v>261</v>
      </c>
      <c r="B672" s="10" t="s">
        <v>1218</v>
      </c>
      <c r="C672" s="24">
        <v>19.22</v>
      </c>
      <c r="D672" s="24">
        <v>13.45</v>
      </c>
      <c r="E672" s="6">
        <v>0.18</v>
      </c>
    </row>
    <row r="673" spans="1:5" x14ac:dyDescent="0.2">
      <c r="A673" s="11" t="s">
        <v>1219</v>
      </c>
      <c r="B673" s="10" t="s">
        <v>1220</v>
      </c>
      <c r="C673" s="24">
        <v>20.420000000000002</v>
      </c>
      <c r="D673" s="24">
        <v>14.3</v>
      </c>
      <c r="E673" s="6">
        <v>0.38</v>
      </c>
    </row>
    <row r="674" spans="1:5" x14ac:dyDescent="0.2">
      <c r="A674" s="11" t="s">
        <v>1221</v>
      </c>
      <c r="B674" s="10" t="s">
        <v>1222</v>
      </c>
      <c r="C674" s="24">
        <v>24.02</v>
      </c>
      <c r="D674" s="24">
        <v>16.82</v>
      </c>
      <c r="E674" s="6">
        <v>0.57999999999999996</v>
      </c>
    </row>
    <row r="675" spans="1:5" x14ac:dyDescent="0.2">
      <c r="A675" s="11" t="s">
        <v>1223</v>
      </c>
      <c r="B675" s="10" t="s">
        <v>1222</v>
      </c>
      <c r="C675" s="24">
        <v>31.24</v>
      </c>
      <c r="D675" s="24">
        <v>21.87</v>
      </c>
      <c r="E675" s="6">
        <v>0.96</v>
      </c>
    </row>
    <row r="676" spans="1:5" x14ac:dyDescent="0.2">
      <c r="A676" s="11" t="s">
        <v>265</v>
      </c>
      <c r="B676" s="10" t="s">
        <v>1224</v>
      </c>
      <c r="C676" s="24">
        <v>22.83</v>
      </c>
      <c r="D676" s="24">
        <v>15.98</v>
      </c>
      <c r="E676" s="6">
        <v>0.61</v>
      </c>
    </row>
    <row r="677" spans="1:5" x14ac:dyDescent="0.2">
      <c r="A677" s="11" t="s">
        <v>1225</v>
      </c>
      <c r="B677" s="10" t="s">
        <v>1222</v>
      </c>
      <c r="C677" s="24">
        <v>10.8</v>
      </c>
      <c r="D677" s="24">
        <v>7.56</v>
      </c>
      <c r="E677" s="6">
        <v>0.25</v>
      </c>
    </row>
    <row r="678" spans="1:5" x14ac:dyDescent="0.2">
      <c r="A678" s="11" t="s">
        <v>1226</v>
      </c>
      <c r="B678" s="10" t="s">
        <v>1227</v>
      </c>
      <c r="C678" s="24">
        <v>7.52</v>
      </c>
      <c r="D678" s="24">
        <v>5.26</v>
      </c>
      <c r="E678" s="6">
        <v>0.3</v>
      </c>
    </row>
    <row r="679" spans="1:5" x14ac:dyDescent="0.2">
      <c r="A679" s="11" t="s">
        <v>1228</v>
      </c>
      <c r="B679" s="10" t="s">
        <v>1229</v>
      </c>
      <c r="C679" s="24">
        <v>19.82</v>
      </c>
      <c r="D679" s="24">
        <v>13.88</v>
      </c>
      <c r="E679" s="6">
        <v>0.33100000000000002</v>
      </c>
    </row>
    <row r="680" spans="1:5" x14ac:dyDescent="0.2">
      <c r="A680" s="11" t="s">
        <v>1230</v>
      </c>
      <c r="B680" s="10" t="s">
        <v>1231</v>
      </c>
      <c r="C680" s="24">
        <v>20.420000000000002</v>
      </c>
      <c r="D680" s="24">
        <v>14.3</v>
      </c>
      <c r="E680" s="6">
        <v>0.8</v>
      </c>
    </row>
    <row r="681" spans="1:5" x14ac:dyDescent="0.2">
      <c r="A681" s="11" t="s">
        <v>1232</v>
      </c>
      <c r="B681" s="10" t="s">
        <v>1233</v>
      </c>
      <c r="C681" s="24">
        <v>31.24</v>
      </c>
      <c r="D681" s="24">
        <v>21.87</v>
      </c>
      <c r="E681" s="6">
        <v>1.0249999999999999</v>
      </c>
    </row>
    <row r="682" spans="1:5" x14ac:dyDescent="0.2">
      <c r="A682" s="11" t="s">
        <v>1234</v>
      </c>
      <c r="B682" s="10" t="s">
        <v>1235</v>
      </c>
      <c r="C682" s="24">
        <v>22.83</v>
      </c>
      <c r="D682" s="24">
        <v>15.98</v>
      </c>
      <c r="E682" s="6">
        <v>0.65</v>
      </c>
    </row>
    <row r="683" spans="1:5" x14ac:dyDescent="0.2">
      <c r="A683" s="11" t="s">
        <v>1236</v>
      </c>
      <c r="B683" s="10" t="s">
        <v>1237</v>
      </c>
      <c r="C683" s="24">
        <v>13.21</v>
      </c>
      <c r="D683" s="24">
        <v>9.25</v>
      </c>
      <c r="E683" s="6">
        <v>0.32</v>
      </c>
    </row>
    <row r="684" spans="1:5" x14ac:dyDescent="0.2">
      <c r="A684" s="11" t="s">
        <v>1238</v>
      </c>
      <c r="B684" s="10" t="s">
        <v>1239</v>
      </c>
      <c r="C684" s="24">
        <v>9.61</v>
      </c>
      <c r="D684" s="24">
        <v>6.73</v>
      </c>
      <c r="E684" s="6">
        <v>0.19</v>
      </c>
    </row>
    <row r="685" spans="1:5" x14ac:dyDescent="0.2">
      <c r="A685" s="11" t="s">
        <v>1240</v>
      </c>
      <c r="B685" s="10" t="s">
        <v>1241</v>
      </c>
      <c r="C685" s="24">
        <v>174.24</v>
      </c>
      <c r="D685" s="24">
        <v>121.97</v>
      </c>
      <c r="E685" s="6">
        <v>6.6</v>
      </c>
    </row>
    <row r="686" spans="1:5" x14ac:dyDescent="0.2">
      <c r="A686" s="11" t="s">
        <v>1242</v>
      </c>
      <c r="B686" s="10" t="s">
        <v>1243</v>
      </c>
      <c r="C686" s="24">
        <v>168.23</v>
      </c>
      <c r="D686" s="24">
        <v>117.76</v>
      </c>
      <c r="E686" s="6">
        <v>8</v>
      </c>
    </row>
    <row r="687" spans="1:5" x14ac:dyDescent="0.2">
      <c r="A687" s="11" t="s">
        <v>1244</v>
      </c>
      <c r="B687" s="10" t="s">
        <v>1245</v>
      </c>
      <c r="C687" s="24">
        <v>19.22</v>
      </c>
      <c r="D687" s="24">
        <v>13.45</v>
      </c>
      <c r="E687" s="6">
        <v>1</v>
      </c>
    </row>
    <row r="688" spans="1:5" x14ac:dyDescent="0.2">
      <c r="A688" s="11" t="s">
        <v>1246</v>
      </c>
      <c r="B688" s="10" t="s">
        <v>1247</v>
      </c>
      <c r="C688" s="24">
        <v>18.02</v>
      </c>
      <c r="D688" s="24">
        <v>12.61</v>
      </c>
      <c r="E688" s="6">
        <v>0.43</v>
      </c>
    </row>
    <row r="689" spans="1:5" x14ac:dyDescent="0.2">
      <c r="A689" s="11" t="s">
        <v>1248</v>
      </c>
      <c r="B689" s="10" t="s">
        <v>1249</v>
      </c>
      <c r="C689" s="24">
        <v>72.09</v>
      </c>
      <c r="D689" s="24">
        <v>50.46</v>
      </c>
      <c r="E689" s="6">
        <v>1.9379999999999999</v>
      </c>
    </row>
    <row r="690" spans="1:5" x14ac:dyDescent="0.2">
      <c r="A690" s="11" t="s">
        <v>1250</v>
      </c>
      <c r="B690" s="10" t="s">
        <v>1251</v>
      </c>
      <c r="C690" s="24">
        <v>84.11</v>
      </c>
      <c r="D690" s="24">
        <v>58.88</v>
      </c>
      <c r="E690" s="6">
        <v>3.3130000000000002</v>
      </c>
    </row>
    <row r="691" spans="1:5" x14ac:dyDescent="0.2">
      <c r="A691" s="11" t="s">
        <v>1252</v>
      </c>
      <c r="B691" s="10" t="s">
        <v>1253</v>
      </c>
      <c r="C691" s="24">
        <v>84.11</v>
      </c>
      <c r="D691" s="24">
        <v>58.88</v>
      </c>
      <c r="E691" s="6">
        <v>2.2000000000000002</v>
      </c>
    </row>
    <row r="692" spans="1:5" x14ac:dyDescent="0.2">
      <c r="A692" s="11" t="s">
        <v>1254</v>
      </c>
      <c r="B692" s="10" t="s">
        <v>1255</v>
      </c>
      <c r="C692" s="24">
        <v>72.09</v>
      </c>
      <c r="D692" s="24">
        <v>50.46</v>
      </c>
      <c r="E692" s="6">
        <v>2.5</v>
      </c>
    </row>
    <row r="693" spans="1:5" x14ac:dyDescent="0.2">
      <c r="A693" s="11" t="s">
        <v>1256</v>
      </c>
      <c r="B693" s="10" t="s">
        <v>1257</v>
      </c>
      <c r="C693" s="24">
        <v>67.28</v>
      </c>
      <c r="D693" s="24">
        <v>47.1</v>
      </c>
      <c r="E693" s="6">
        <v>1.3129999999999999</v>
      </c>
    </row>
    <row r="694" spans="1:5" x14ac:dyDescent="0.2">
      <c r="A694" s="11" t="s">
        <v>1258</v>
      </c>
      <c r="B694" s="10" t="s">
        <v>1259</v>
      </c>
      <c r="C694" s="24">
        <v>72.09</v>
      </c>
      <c r="D694" s="24">
        <v>50.46</v>
      </c>
      <c r="E694" s="6">
        <v>1.75</v>
      </c>
    </row>
    <row r="695" spans="1:5" x14ac:dyDescent="0.2">
      <c r="A695" s="11" t="s">
        <v>1260</v>
      </c>
      <c r="B695" s="10" t="s">
        <v>1261</v>
      </c>
      <c r="C695" s="24">
        <v>13.21</v>
      </c>
      <c r="D695" s="24">
        <v>9.25</v>
      </c>
      <c r="E695" s="6">
        <v>0.188</v>
      </c>
    </row>
    <row r="696" spans="1:5" x14ac:dyDescent="0.2">
      <c r="A696" s="11" t="s">
        <v>1262</v>
      </c>
      <c r="B696" s="10" t="s">
        <v>1263</v>
      </c>
      <c r="C696" s="24">
        <v>48.06</v>
      </c>
      <c r="D696" s="24">
        <v>33.64</v>
      </c>
      <c r="E696" s="6">
        <v>4</v>
      </c>
    </row>
    <row r="697" spans="1:5" x14ac:dyDescent="0.2">
      <c r="A697" s="11" t="s">
        <v>1264</v>
      </c>
      <c r="B697" s="10" t="s">
        <v>1208</v>
      </c>
      <c r="C697" s="24">
        <v>6</v>
      </c>
      <c r="D697" s="24">
        <v>4.2</v>
      </c>
      <c r="E697" s="6">
        <v>6.3E-2</v>
      </c>
    </row>
    <row r="698" spans="1:5" x14ac:dyDescent="0.2">
      <c r="A698" s="11" t="s">
        <v>1265</v>
      </c>
      <c r="B698" s="10" t="s">
        <v>1266</v>
      </c>
      <c r="C698" s="24">
        <v>746.89</v>
      </c>
      <c r="D698" s="24">
        <v>522.80999999999995</v>
      </c>
      <c r="E698" s="6">
        <v>60</v>
      </c>
    </row>
    <row r="699" spans="1:5" x14ac:dyDescent="0.2">
      <c r="A699" s="11" t="s">
        <v>1267</v>
      </c>
      <c r="B699" s="10" t="s">
        <v>1268</v>
      </c>
      <c r="C699" s="24">
        <v>418.94</v>
      </c>
      <c r="D699" s="24">
        <v>293.25</v>
      </c>
      <c r="E699" s="6">
        <v>0</v>
      </c>
    </row>
    <row r="700" spans="1:5" x14ac:dyDescent="0.2">
      <c r="A700" s="11" t="s">
        <v>1269</v>
      </c>
      <c r="B700" s="10" t="s">
        <v>1270</v>
      </c>
      <c r="C700" s="24">
        <v>46.86</v>
      </c>
      <c r="D700" s="24">
        <v>32.799999999999997</v>
      </c>
      <c r="E700" s="6">
        <v>1.0629999999999999</v>
      </c>
    </row>
    <row r="701" spans="1:5" x14ac:dyDescent="0.2">
      <c r="A701" s="11" t="s">
        <v>307</v>
      </c>
      <c r="B701" s="10" t="s">
        <v>1271</v>
      </c>
      <c r="C701" s="24">
        <v>242.54</v>
      </c>
      <c r="D701" s="24">
        <v>169.77</v>
      </c>
      <c r="E701" s="6">
        <v>16</v>
      </c>
    </row>
    <row r="702" spans="1:5" x14ac:dyDescent="0.2">
      <c r="A702" s="11" t="s">
        <v>1272</v>
      </c>
      <c r="B702" s="10" t="s">
        <v>1273</v>
      </c>
      <c r="C702" s="24">
        <v>45.65</v>
      </c>
      <c r="D702" s="24">
        <v>31.96</v>
      </c>
      <c r="E702" s="6">
        <v>1.21</v>
      </c>
    </row>
    <row r="703" spans="1:5" x14ac:dyDescent="0.2">
      <c r="A703" s="11" t="s">
        <v>1274</v>
      </c>
      <c r="B703" s="10" t="s">
        <v>1275</v>
      </c>
      <c r="C703" s="24">
        <v>43.25</v>
      </c>
      <c r="D703" s="24">
        <v>30.27</v>
      </c>
      <c r="E703" s="6">
        <v>1.18</v>
      </c>
    </row>
    <row r="704" spans="1:5" x14ac:dyDescent="0.2">
      <c r="A704" s="11" t="s">
        <v>1276</v>
      </c>
      <c r="B704" s="10" t="s">
        <v>1277</v>
      </c>
      <c r="C704" s="24">
        <v>44.46</v>
      </c>
      <c r="D704" s="24">
        <v>31.12</v>
      </c>
      <c r="E704" s="6">
        <v>0</v>
      </c>
    </row>
    <row r="705" spans="1:5" x14ac:dyDescent="0.2">
      <c r="A705" s="11" t="s">
        <v>1278</v>
      </c>
      <c r="B705" s="10" t="s">
        <v>1279</v>
      </c>
      <c r="C705" s="24">
        <v>23.43</v>
      </c>
      <c r="D705" s="24">
        <v>16.399999999999999</v>
      </c>
      <c r="E705" s="6">
        <v>3</v>
      </c>
    </row>
    <row r="706" spans="1:5" x14ac:dyDescent="0.2">
      <c r="A706" s="11" t="s">
        <v>1280</v>
      </c>
      <c r="B706" s="10" t="s">
        <v>1281</v>
      </c>
      <c r="C706" s="24">
        <v>46.86</v>
      </c>
      <c r="D706" s="24">
        <v>32.799999999999997</v>
      </c>
      <c r="E706" s="6">
        <v>5</v>
      </c>
    </row>
    <row r="707" spans="1:5" x14ac:dyDescent="0.2">
      <c r="A707" s="11" t="s">
        <v>1282</v>
      </c>
      <c r="B707" s="10" t="s">
        <v>1283</v>
      </c>
      <c r="C707" s="24">
        <v>48.24</v>
      </c>
      <c r="D707" s="24">
        <v>33.770000000000003</v>
      </c>
      <c r="E707" s="6">
        <v>7</v>
      </c>
    </row>
    <row r="708" spans="1:5" x14ac:dyDescent="0.2">
      <c r="A708" s="11" t="s">
        <v>1284</v>
      </c>
      <c r="B708" s="10" t="s">
        <v>1285</v>
      </c>
      <c r="C708" s="24">
        <v>96.47</v>
      </c>
      <c r="D708" s="24">
        <v>67.53</v>
      </c>
      <c r="E708" s="6">
        <v>10</v>
      </c>
    </row>
    <row r="709" spans="1:5" x14ac:dyDescent="0.2">
      <c r="A709" s="11" t="s">
        <v>1286</v>
      </c>
      <c r="B709" s="10" t="s">
        <v>1287</v>
      </c>
      <c r="C709" s="24">
        <v>63.4</v>
      </c>
      <c r="D709" s="24">
        <v>44.38</v>
      </c>
      <c r="E709" s="6">
        <v>7</v>
      </c>
    </row>
    <row r="710" spans="1:5" x14ac:dyDescent="0.2">
      <c r="A710" s="11" t="s">
        <v>1288</v>
      </c>
      <c r="B710" s="10" t="s">
        <v>1289</v>
      </c>
      <c r="C710" s="24">
        <v>126.79</v>
      </c>
      <c r="D710" s="24">
        <v>88.76</v>
      </c>
      <c r="E710" s="6">
        <v>15</v>
      </c>
    </row>
    <row r="711" spans="1:5" x14ac:dyDescent="0.2">
      <c r="A711" s="11" t="s">
        <v>1290</v>
      </c>
      <c r="B711" s="10" t="s">
        <v>1291</v>
      </c>
      <c r="C711" s="24">
        <v>551.24</v>
      </c>
      <c r="D711" s="24">
        <v>385.86</v>
      </c>
      <c r="E711" s="6">
        <v>100</v>
      </c>
    </row>
    <row r="712" spans="1:5" x14ac:dyDescent="0.2">
      <c r="A712" s="11" t="s">
        <v>1292</v>
      </c>
      <c r="B712" s="10" t="s">
        <v>1293</v>
      </c>
      <c r="C712" s="24">
        <v>992.24</v>
      </c>
      <c r="D712" s="24">
        <v>694.56</v>
      </c>
      <c r="E712" s="6">
        <v>0</v>
      </c>
    </row>
    <row r="713" spans="1:5" x14ac:dyDescent="0.2">
      <c r="A713" s="11" t="s">
        <v>308</v>
      </c>
      <c r="B713" s="10" t="s">
        <v>1294</v>
      </c>
      <c r="C713" s="24">
        <v>297.66000000000003</v>
      </c>
      <c r="D713" s="24">
        <v>208.36</v>
      </c>
      <c r="E713" s="6">
        <v>23</v>
      </c>
    </row>
    <row r="714" spans="1:5" x14ac:dyDescent="0.2">
      <c r="A714" s="11" t="s">
        <v>1295</v>
      </c>
      <c r="B714" s="10" t="s">
        <v>1296</v>
      </c>
      <c r="C714" s="24">
        <v>124.81</v>
      </c>
      <c r="D714" s="24">
        <v>87.37</v>
      </c>
      <c r="E714" s="6">
        <v>7</v>
      </c>
    </row>
    <row r="715" spans="1:5" x14ac:dyDescent="0.2">
      <c r="A715" s="11" t="s">
        <v>1297</v>
      </c>
      <c r="B715" s="10" t="s">
        <v>1298</v>
      </c>
      <c r="C715" s="24">
        <v>48.06</v>
      </c>
      <c r="D715" s="24">
        <v>33.64</v>
      </c>
      <c r="E715" s="6">
        <v>1.1000000000000001</v>
      </c>
    </row>
    <row r="716" spans="1:5" x14ac:dyDescent="0.2">
      <c r="A716" s="11" t="s">
        <v>1299</v>
      </c>
      <c r="B716" s="10" t="s">
        <v>1300</v>
      </c>
      <c r="C716" s="24">
        <v>55.27</v>
      </c>
      <c r="D716" s="24">
        <v>38.69</v>
      </c>
      <c r="E716" s="6">
        <v>2</v>
      </c>
    </row>
    <row r="717" spans="1:5" x14ac:dyDescent="0.2">
      <c r="A717" s="11" t="s">
        <v>1301</v>
      </c>
      <c r="B717" s="10" t="s">
        <v>1302</v>
      </c>
      <c r="C717" s="24">
        <v>51.66</v>
      </c>
      <c r="D717" s="24">
        <v>36.159999999999997</v>
      </c>
      <c r="E717" s="6">
        <v>1.58</v>
      </c>
    </row>
    <row r="718" spans="1:5" x14ac:dyDescent="0.2">
      <c r="A718" s="11" t="s">
        <v>1303</v>
      </c>
      <c r="B718" s="10" t="s">
        <v>1304</v>
      </c>
      <c r="C718" s="24">
        <v>54.06</v>
      </c>
      <c r="D718" s="24">
        <v>37.840000000000003</v>
      </c>
      <c r="E718" s="6">
        <v>1.96</v>
      </c>
    </row>
    <row r="719" spans="1:5" x14ac:dyDescent="0.2">
      <c r="A719" s="11" t="s">
        <v>309</v>
      </c>
      <c r="B719" s="10" t="s">
        <v>1305</v>
      </c>
      <c r="C719" s="24">
        <v>661.49</v>
      </c>
      <c r="D719" s="24">
        <v>463.04</v>
      </c>
      <c r="E719" s="6">
        <v>57</v>
      </c>
    </row>
    <row r="720" spans="1:5" x14ac:dyDescent="0.2">
      <c r="A720" s="11" t="s">
        <v>1306</v>
      </c>
      <c r="B720" s="10" t="s">
        <v>1307</v>
      </c>
      <c r="C720" s="24">
        <v>5.5</v>
      </c>
      <c r="D720" s="24">
        <v>3.85</v>
      </c>
      <c r="E720" s="6">
        <v>0</v>
      </c>
    </row>
    <row r="721" spans="1:5" x14ac:dyDescent="0.2">
      <c r="A721" s="11" t="s">
        <v>1308</v>
      </c>
      <c r="B721" s="10" t="s">
        <v>1309</v>
      </c>
      <c r="C721" s="24">
        <v>6.6</v>
      </c>
      <c r="D721" s="24">
        <v>4.62</v>
      </c>
      <c r="E721" s="6">
        <v>0.25</v>
      </c>
    </row>
    <row r="722" spans="1:5" x14ac:dyDescent="0.2">
      <c r="A722" s="11" t="s">
        <v>1310</v>
      </c>
      <c r="B722" s="10" t="s">
        <v>1311</v>
      </c>
      <c r="C722" s="24">
        <v>7.71</v>
      </c>
      <c r="D722" s="24">
        <v>5.4</v>
      </c>
      <c r="E722" s="6">
        <v>0</v>
      </c>
    </row>
    <row r="723" spans="1:5" x14ac:dyDescent="0.2">
      <c r="A723" s="11" t="s">
        <v>1312</v>
      </c>
      <c r="B723" s="10" t="s">
        <v>1137</v>
      </c>
      <c r="C723" s="24">
        <v>39.65</v>
      </c>
      <c r="D723" s="24">
        <v>27.75</v>
      </c>
      <c r="E723" s="6">
        <v>1.55</v>
      </c>
    </row>
    <row r="724" spans="1:5" x14ac:dyDescent="0.2">
      <c r="A724" s="11" t="s">
        <v>1313</v>
      </c>
      <c r="B724" s="10" t="s">
        <v>1314</v>
      </c>
      <c r="C724" s="24">
        <v>20.420000000000002</v>
      </c>
      <c r="D724" s="24">
        <v>14.3</v>
      </c>
      <c r="E724" s="6">
        <v>0.43</v>
      </c>
    </row>
    <row r="725" spans="1:5" x14ac:dyDescent="0.2">
      <c r="A725" s="11" t="s">
        <v>1315</v>
      </c>
      <c r="B725" s="10" t="s">
        <v>1302</v>
      </c>
      <c r="C725" s="24">
        <v>49.26</v>
      </c>
      <c r="D725" s="24">
        <v>34.49</v>
      </c>
      <c r="E725" s="6">
        <v>2</v>
      </c>
    </row>
    <row r="726" spans="1:5" x14ac:dyDescent="0.2">
      <c r="A726" s="11" t="s">
        <v>1316</v>
      </c>
      <c r="B726" s="10" t="s">
        <v>1317</v>
      </c>
      <c r="C726" s="24">
        <v>46.68</v>
      </c>
      <c r="D726" s="24">
        <v>32.67</v>
      </c>
      <c r="E726" s="6">
        <v>1.89</v>
      </c>
    </row>
    <row r="727" spans="1:5" x14ac:dyDescent="0.2">
      <c r="A727" s="11" t="s">
        <v>266</v>
      </c>
      <c r="B727" s="10" t="s">
        <v>1318</v>
      </c>
      <c r="C727" s="24">
        <v>56.02</v>
      </c>
      <c r="D727" s="24">
        <v>39.22</v>
      </c>
      <c r="E727" s="6">
        <v>2.36</v>
      </c>
    </row>
    <row r="728" spans="1:5" x14ac:dyDescent="0.2">
      <c r="A728" s="11" t="s">
        <v>1319</v>
      </c>
      <c r="B728" s="10" t="s">
        <v>1317</v>
      </c>
      <c r="C728" s="24">
        <v>53.35</v>
      </c>
      <c r="D728" s="24">
        <v>37.35</v>
      </c>
      <c r="E728" s="6">
        <v>1.99</v>
      </c>
    </row>
    <row r="729" spans="1:5" x14ac:dyDescent="0.2">
      <c r="A729" s="11" t="s">
        <v>267</v>
      </c>
      <c r="B729" s="10" t="s">
        <v>1320</v>
      </c>
      <c r="C729" s="24">
        <v>63.68</v>
      </c>
      <c r="D729" s="24">
        <v>44.58</v>
      </c>
      <c r="E729" s="6">
        <v>2.72</v>
      </c>
    </row>
    <row r="730" spans="1:5" x14ac:dyDescent="0.2">
      <c r="A730" s="11" t="s">
        <v>1321</v>
      </c>
      <c r="B730" s="10" t="s">
        <v>1317</v>
      </c>
      <c r="C730" s="24">
        <v>62.48</v>
      </c>
      <c r="D730" s="24">
        <v>43.74</v>
      </c>
      <c r="E730" s="6">
        <v>2.25</v>
      </c>
    </row>
    <row r="731" spans="1:5" x14ac:dyDescent="0.2">
      <c r="A731" s="11" t="s">
        <v>1322</v>
      </c>
      <c r="B731" s="10" t="s">
        <v>1323</v>
      </c>
      <c r="C731" s="24">
        <v>69.69</v>
      </c>
      <c r="D731" s="24">
        <v>48.78</v>
      </c>
      <c r="E731" s="6">
        <v>1.74</v>
      </c>
    </row>
    <row r="732" spans="1:5" ht="13.5" thickBot="1" x14ac:dyDescent="0.25">
      <c r="A732" s="12" t="s">
        <v>1324</v>
      </c>
      <c r="B732" s="13" t="s">
        <v>1325</v>
      </c>
      <c r="C732" s="24">
        <v>220.49</v>
      </c>
      <c r="D732" s="24">
        <v>154.34</v>
      </c>
      <c r="E732" s="6">
        <v>10</v>
      </c>
    </row>
  </sheetData>
  <sheetProtection sheet="1" objects="1" scenarios="1"/>
  <autoFilter ref="A2:E732" xr:uid="{571C927F-DFAA-4FA2-ACDC-40EC2D0C9A25}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2217BBE9CFCB46A9F34BCC6FC6E32F" ma:contentTypeVersion="13" ma:contentTypeDescription="Create a new document." ma:contentTypeScope="" ma:versionID="1b993f8c82c348ae2afaaef92259f049">
  <xsd:schema xmlns:xsd="http://www.w3.org/2001/XMLSchema" xmlns:xs="http://www.w3.org/2001/XMLSchema" xmlns:p="http://schemas.microsoft.com/office/2006/metadata/properties" xmlns:ns2="4403f5c9-7e89-41c3-89cb-e0593acc0371" xmlns:ns3="9ccbf296-4c76-46c2-947b-07b5333d0a2d" targetNamespace="http://schemas.microsoft.com/office/2006/metadata/properties" ma:root="true" ma:fieldsID="1a826ea2aa070e3104d27059468c2233" ns2:_="" ns3:_="">
    <xsd:import namespace="4403f5c9-7e89-41c3-89cb-e0593acc0371"/>
    <xsd:import namespace="9ccbf296-4c76-46c2-947b-07b5333d0a2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03f5c9-7e89-41c3-89cb-e0593acc037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cbf296-4c76-46c2-947b-07b5333d0a2d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C446A10-5D8C-47E8-99E6-FDF895EFEF8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403f5c9-7e89-41c3-89cb-e0593acc0371"/>
    <ds:schemaRef ds:uri="9ccbf296-4c76-46c2-947b-07b5333d0a2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70184AD-3D2F-4B36-8DD8-17D45A98F27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091A4C3-8BF6-43CD-925D-066FFE09F673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Manager/>
  <Company>ENGINEERED SPECIALTIES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ANDY REMUS</dc:creator>
  <cp:keywords/>
  <dc:description/>
  <cp:lastModifiedBy>Danielle McDonald (Rapid Air)</cp:lastModifiedBy>
  <cp:revision/>
  <cp:lastPrinted>2022-01-20T16:19:36Z</cp:lastPrinted>
  <dcterms:created xsi:type="dcterms:W3CDTF">2007-12-23T15:42:30Z</dcterms:created>
  <dcterms:modified xsi:type="dcterms:W3CDTF">2022-01-20T16:19:56Z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0x0101000F2217BBE9CFCB46A9F34BCC6FC6E32F</vt:lpwstr>
  </property>
  <property fmtid="{D5CDD505-2E9C-101B-9397-08002B2CF9AE}" pid="3" name="Order">
    <vt:r8>971600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ExtendedDescription">
    <vt:lpwstr/>
  </property>
  <property fmtid="{D5CDD505-2E9C-101B-9397-08002B2CF9AE}" pid="7" name="TriggerFlowInfo">
    <vt:lpwstr/>
  </property>
  <property fmtid="{D5CDD505-2E9C-101B-9397-08002B2CF9AE}" pid="8" name="TemplateUrl">
    <vt:lpwstr/>
  </property>
  <property fmtid="{D5CDD505-2E9C-101B-9397-08002B2CF9AE}" pid="9" name="ComplianceAssetId">
    <vt:lpwstr/>
  </property>
</Properties>
</file>